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8680" yWindow="-120" windowWidth="16608" windowHeight="9432"/>
  </bookViews>
  <sheets>
    <sheet name="Champs" sheetId="7" r:id="rId1"/>
    <sheet name="Kimutatások" sheetId="6" r:id="rId2"/>
    <sheet name="Napi egységek" sheetId="4" r:id="rId3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88" i="7"/>
  <c r="J289" s="1"/>
  <c r="J290" s="1"/>
  <c r="J291" s="1"/>
  <c r="J292" s="1"/>
  <c r="J293" s="1"/>
  <c r="J294" s="1"/>
  <c r="J295" s="1"/>
  <c r="J296" s="1"/>
  <c r="J297" s="1"/>
  <c r="J298" s="1"/>
  <c r="J299" s="1"/>
  <c r="J300" s="1"/>
  <c r="J301" s="1"/>
  <c r="J302" s="1"/>
  <c r="J303" s="1"/>
  <c r="J304" s="1"/>
  <c r="J305" s="1"/>
  <c r="J306" s="1"/>
  <c r="J307" s="1"/>
  <c r="J308" s="1"/>
  <c r="J309" s="1"/>
  <c r="J310" s="1"/>
  <c r="J311" s="1"/>
  <c r="J312" s="1"/>
  <c r="J313" s="1"/>
  <c r="J314" s="1"/>
  <c r="J315" s="1"/>
  <c r="J316" s="1"/>
  <c r="J317" s="1"/>
  <c r="J318" s="1"/>
  <c r="J319" s="1"/>
  <c r="J320" s="1"/>
  <c r="J321" s="1"/>
  <c r="J322" s="1"/>
  <c r="J323" s="1"/>
  <c r="J324" s="1"/>
  <c r="J325" s="1"/>
  <c r="J326" s="1"/>
  <c r="I288"/>
  <c r="I289"/>
  <c r="I290"/>
  <c r="I291"/>
  <c r="I292"/>
  <c r="I293"/>
  <c r="I294"/>
  <c r="I295"/>
  <c r="I296"/>
  <c r="I297"/>
  <c r="I298"/>
  <c r="I299"/>
  <c r="I300"/>
  <c r="I301"/>
  <c r="I302"/>
  <c r="I303"/>
  <c r="I304"/>
  <c r="I305"/>
  <c r="I306"/>
  <c r="I307"/>
  <c r="I308"/>
  <c r="I309"/>
  <c r="I310"/>
  <c r="I311"/>
  <c r="I312"/>
  <c r="I313"/>
  <c r="I314"/>
  <c r="I315"/>
  <c r="I316"/>
  <c r="I317"/>
  <c r="I318"/>
  <c r="I319"/>
  <c r="I320"/>
  <c r="I321"/>
  <c r="I322"/>
  <c r="I323"/>
  <c r="I324"/>
  <c r="I325"/>
  <c r="I326"/>
  <c r="H288"/>
  <c r="H289"/>
  <c r="H290"/>
  <c r="H29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J171" l="1"/>
  <c r="J172" s="1"/>
  <c r="J173" s="1"/>
  <c r="J174" s="1"/>
  <c r="J175" s="1"/>
  <c r="J176" s="1"/>
  <c r="J177" s="1"/>
  <c r="J178" s="1"/>
  <c r="J179" s="1"/>
  <c r="J180" s="1"/>
  <c r="J181" s="1"/>
  <c r="J182" s="1"/>
  <c r="J183" s="1"/>
  <c r="J184" s="1"/>
  <c r="J185" s="1"/>
  <c r="J186" s="1"/>
  <c r="J187" s="1"/>
  <c r="J188" s="1"/>
  <c r="J189" s="1"/>
  <c r="J190" s="1"/>
  <c r="J191" s="1"/>
  <c r="J192" s="1"/>
  <c r="J193" s="1"/>
  <c r="J194" s="1"/>
  <c r="J195" s="1"/>
  <c r="J196" s="1"/>
  <c r="J197" s="1"/>
  <c r="J198" s="1"/>
  <c r="J199" s="1"/>
  <c r="J200" s="1"/>
  <c r="J201" s="1"/>
  <c r="J202" s="1"/>
  <c r="J203" s="1"/>
  <c r="J204" s="1"/>
  <c r="J205" s="1"/>
  <c r="J206" s="1"/>
  <c r="J207" s="1"/>
  <c r="J208" s="1"/>
  <c r="J209" s="1"/>
  <c r="J210" s="1"/>
  <c r="J211" s="1"/>
  <c r="J212" s="1"/>
  <c r="J213" s="1"/>
  <c r="J214" s="1"/>
  <c r="J215" s="1"/>
  <c r="J216" s="1"/>
  <c r="J217" s="1"/>
  <c r="J218" s="1"/>
  <c r="J219" s="1"/>
  <c r="J220" s="1"/>
  <c r="J221" s="1"/>
  <c r="J222" s="1"/>
  <c r="J223" s="1"/>
  <c r="J224" s="1"/>
  <c r="J225" s="1"/>
  <c r="J226" s="1"/>
  <c r="J227" s="1"/>
  <c r="J228" s="1"/>
  <c r="J229" s="1"/>
  <c r="J230" s="1"/>
  <c r="J231" s="1"/>
  <c r="J232" s="1"/>
  <c r="J233" s="1"/>
  <c r="J234" s="1"/>
  <c r="J235" s="1"/>
  <c r="J236" s="1"/>
  <c r="J237" s="1"/>
  <c r="J238" s="1"/>
  <c r="J239" s="1"/>
  <c r="J240" s="1"/>
  <c r="J241" s="1"/>
  <c r="J242" s="1"/>
  <c r="J243" s="1"/>
  <c r="J244" s="1"/>
  <c r="J245" s="1"/>
  <c r="J246" s="1"/>
  <c r="J247" s="1"/>
  <c r="J248" s="1"/>
  <c r="J249" s="1"/>
  <c r="J250" s="1"/>
  <c r="J251" s="1"/>
  <c r="J252" s="1"/>
  <c r="J253" s="1"/>
  <c r="J254" s="1"/>
  <c r="J255" s="1"/>
  <c r="J256" s="1"/>
  <c r="J257" s="1"/>
  <c r="J258" s="1"/>
  <c r="J259" s="1"/>
  <c r="J260" s="1"/>
  <c r="J261" s="1"/>
  <c r="J262" s="1"/>
  <c r="J263" s="1"/>
  <c r="J264" s="1"/>
  <c r="J265" s="1"/>
  <c r="J266" s="1"/>
  <c r="J267" s="1"/>
  <c r="J268" s="1"/>
  <c r="J269" s="1"/>
  <c r="J270" s="1"/>
  <c r="J271" s="1"/>
  <c r="J272" s="1"/>
  <c r="J273" s="1"/>
  <c r="J274" s="1"/>
  <c r="J275" s="1"/>
  <c r="J276" s="1"/>
  <c r="J277" s="1"/>
  <c r="J278" s="1"/>
  <c r="J279" s="1"/>
  <c r="J280" s="1"/>
  <c r="J281" s="1"/>
  <c r="J282" s="1"/>
  <c r="J283" s="1"/>
  <c r="J284" s="1"/>
  <c r="J285" s="1"/>
  <c r="J286" s="1"/>
  <c r="J287" s="1"/>
  <c r="I171"/>
  <c r="I172"/>
  <c r="I173"/>
  <c r="I174"/>
  <c r="I175"/>
  <c r="I176"/>
  <c r="I177"/>
  <c r="I178"/>
  <c r="I179"/>
  <c r="I180"/>
  <c r="I181"/>
  <c r="I182"/>
  <c r="I183"/>
  <c r="I184"/>
  <c r="I185"/>
  <c r="I186"/>
  <c r="I187"/>
  <c r="I188"/>
  <c r="I189"/>
  <c r="I190"/>
  <c r="I191"/>
  <c r="I192"/>
  <c r="I193"/>
  <c r="I194"/>
  <c r="I195"/>
  <c r="I196"/>
  <c r="I197"/>
  <c r="I198"/>
  <c r="I199"/>
  <c r="I200"/>
  <c r="I201"/>
  <c r="I202"/>
  <c r="I203"/>
  <c r="I204"/>
  <c r="I205"/>
  <c r="I206"/>
  <c r="I207"/>
  <c r="I208"/>
  <c r="I209"/>
  <c r="I210"/>
  <c r="I211"/>
  <c r="I212"/>
  <c r="I213"/>
  <c r="I214"/>
  <c r="I215"/>
  <c r="I216"/>
  <c r="I217"/>
  <c r="I218"/>
  <c r="I219"/>
  <c r="I220"/>
  <c r="I221"/>
  <c r="I222"/>
  <c r="I223"/>
  <c r="I224"/>
  <c r="I225"/>
  <c r="I226"/>
  <c r="I227"/>
  <c r="I228"/>
  <c r="I229"/>
  <c r="I230"/>
  <c r="I231"/>
  <c r="I232"/>
  <c r="I233"/>
  <c r="I234"/>
  <c r="I235"/>
  <c r="I236"/>
  <c r="I237"/>
  <c r="I238"/>
  <c r="I239"/>
  <c r="I240"/>
  <c r="I241"/>
  <c r="I242"/>
  <c r="I243"/>
  <c r="I244"/>
  <c r="I245"/>
  <c r="I246"/>
  <c r="I247"/>
  <c r="I248"/>
  <c r="I249"/>
  <c r="I250"/>
  <c r="I251"/>
  <c r="I252"/>
  <c r="I253"/>
  <c r="I254"/>
  <c r="I255"/>
  <c r="I256"/>
  <c r="I257"/>
  <c r="I258"/>
  <c r="I259"/>
  <c r="I260"/>
  <c r="I261"/>
  <c r="I262"/>
  <c r="I263"/>
  <c r="I264"/>
  <c r="I265"/>
  <c r="I266"/>
  <c r="I267"/>
  <c r="I268"/>
  <c r="I269"/>
  <c r="I270"/>
  <c r="I271"/>
  <c r="I272"/>
  <c r="I273"/>
  <c r="I274"/>
  <c r="I275"/>
  <c r="I276"/>
  <c r="I277"/>
  <c r="I278"/>
  <c r="I279"/>
  <c r="I280"/>
  <c r="I281"/>
  <c r="I282"/>
  <c r="I283"/>
  <c r="I284"/>
  <c r="I285"/>
  <c r="I286"/>
  <c r="I287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40"/>
  <c r="H239"/>
  <c r="H238"/>
  <c r="H237"/>
  <c r="H236"/>
  <c r="H235"/>
  <c r="H234"/>
  <c r="H233"/>
  <c r="H232"/>
  <c r="H231"/>
  <c r="H230"/>
  <c r="H229"/>
  <c r="H228"/>
  <c r="H227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74"/>
  <c r="H173"/>
  <c r="H172"/>
  <c r="H171"/>
  <c r="J91"/>
  <c r="J92" s="1"/>
  <c r="J93" s="1"/>
  <c r="J94" s="1"/>
  <c r="J95" s="1"/>
  <c r="J96" s="1"/>
  <c r="J97" s="1"/>
  <c r="J98" s="1"/>
  <c r="J99" s="1"/>
  <c r="J100" s="1"/>
  <c r="J101" s="1"/>
  <c r="J102" s="1"/>
  <c r="J103" s="1"/>
  <c r="J104" s="1"/>
  <c r="J105" s="1"/>
  <c r="J106" s="1"/>
  <c r="J107" s="1"/>
  <c r="J108" s="1"/>
  <c r="J109" s="1"/>
  <c r="J110" s="1"/>
  <c r="J111" s="1"/>
  <c r="J112" s="1"/>
  <c r="J113" s="1"/>
  <c r="J114" s="1"/>
  <c r="J115" s="1"/>
  <c r="J116" s="1"/>
  <c r="J117" s="1"/>
  <c r="J118" s="1"/>
  <c r="J119" s="1"/>
  <c r="J120" s="1"/>
  <c r="J121" s="1"/>
  <c r="J122" s="1"/>
  <c r="J123" s="1"/>
  <c r="J124" s="1"/>
  <c r="J125" s="1"/>
  <c r="J126" s="1"/>
  <c r="J127" s="1"/>
  <c r="J128" s="1"/>
  <c r="J129" s="1"/>
  <c r="J130" s="1"/>
  <c r="J131" s="1"/>
  <c r="J132" s="1"/>
  <c r="J133" s="1"/>
  <c r="J134" s="1"/>
  <c r="J135" s="1"/>
  <c r="J136" s="1"/>
  <c r="J137" s="1"/>
  <c r="J138" s="1"/>
  <c r="J139" s="1"/>
  <c r="J140" s="1"/>
  <c r="J141" s="1"/>
  <c r="J142" s="1"/>
  <c r="J143" s="1"/>
  <c r="J144" s="1"/>
  <c r="J145" s="1"/>
  <c r="J146" s="1"/>
  <c r="J147" s="1"/>
  <c r="J148" s="1"/>
  <c r="J149" s="1"/>
  <c r="J150" s="1"/>
  <c r="J151" s="1"/>
  <c r="J152" s="1"/>
  <c r="J153" s="1"/>
  <c r="J154" s="1"/>
  <c r="J155" s="1"/>
  <c r="J156" s="1"/>
  <c r="J157" s="1"/>
  <c r="J158" s="1"/>
  <c r="J159" s="1"/>
  <c r="J160" s="1"/>
  <c r="J161" s="1"/>
  <c r="J162" s="1"/>
  <c r="J163" s="1"/>
  <c r="J164" s="1"/>
  <c r="J165" s="1"/>
  <c r="J166" s="1"/>
  <c r="J167" s="1"/>
  <c r="J168" s="1"/>
  <c r="J169" s="1"/>
  <c r="J170" s="1"/>
  <c r="I91"/>
  <c r="I92"/>
  <c r="I93"/>
  <c r="I94"/>
  <c r="I95"/>
  <c r="I96"/>
  <c r="I97"/>
  <c r="I98"/>
  <c r="I99"/>
  <c r="I100"/>
  <c r="I101"/>
  <c r="I102"/>
  <c r="I103"/>
  <c r="I104"/>
  <c r="I105"/>
  <c r="I106"/>
  <c r="I107"/>
  <c r="I108"/>
  <c r="I109"/>
  <c r="I110"/>
  <c r="I111"/>
  <c r="I112"/>
  <c r="I113"/>
  <c r="I114"/>
  <c r="I115"/>
  <c r="I116"/>
  <c r="I117"/>
  <c r="I118"/>
  <c r="I119"/>
  <c r="I120"/>
  <c r="I121"/>
  <c r="I122"/>
  <c r="I123"/>
  <c r="I124"/>
  <c r="I125"/>
  <c r="I126"/>
  <c r="I127"/>
  <c r="I128"/>
  <c r="I129"/>
  <c r="I130"/>
  <c r="I131"/>
  <c r="I132"/>
  <c r="I133"/>
  <c r="I134"/>
  <c r="I135"/>
  <c r="I136"/>
  <c r="I137"/>
  <c r="I138"/>
  <c r="I139"/>
  <c r="I140"/>
  <c r="I141"/>
  <c r="I142"/>
  <c r="I143"/>
  <c r="I144"/>
  <c r="I145"/>
  <c r="I146"/>
  <c r="I147"/>
  <c r="I148"/>
  <c r="I149"/>
  <c r="I150"/>
  <c r="I151"/>
  <c r="I152"/>
  <c r="I153"/>
  <c r="I154"/>
  <c r="I155"/>
  <c r="I156"/>
  <c r="I157"/>
  <c r="I158"/>
  <c r="I159"/>
  <c r="I160"/>
  <c r="I161"/>
  <c r="I162"/>
  <c r="I163"/>
  <c r="I164"/>
  <c r="I165"/>
  <c r="I166"/>
  <c r="I167"/>
  <c r="I168"/>
  <c r="I169"/>
  <c r="I170"/>
  <c r="H170"/>
  <c r="H169"/>
  <c r="H168"/>
  <c r="H167"/>
  <c r="H166"/>
  <c r="H165"/>
  <c r="H164"/>
  <c r="H163"/>
  <c r="H162"/>
  <c r="H161"/>
  <c r="H160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21"/>
  <c r="H120"/>
  <c r="H119"/>
  <c r="H118"/>
  <c r="H117"/>
  <c r="H116"/>
  <c r="H115"/>
  <c r="H114"/>
  <c r="H113"/>
  <c r="H112"/>
  <c r="H111"/>
  <c r="H110"/>
  <c r="H109"/>
  <c r="H108"/>
  <c r="H107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I55" l="1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I81"/>
  <c r="I82"/>
  <c r="I83"/>
  <c r="I84"/>
  <c r="I85"/>
  <c r="I86"/>
  <c r="I87"/>
  <c r="I88"/>
  <c r="I89"/>
  <c r="I90"/>
  <c r="I31" l="1"/>
  <c r="I32"/>
  <c r="I33"/>
  <c r="I34"/>
  <c r="I35"/>
  <c r="I36"/>
  <c r="I37"/>
  <c r="I38"/>
  <c r="I39"/>
  <c r="I40"/>
  <c r="I41"/>
  <c r="I42"/>
  <c r="I43"/>
  <c r="I44"/>
  <c r="I45"/>
  <c r="I46"/>
  <c r="I47"/>
  <c r="I48"/>
  <c r="I49"/>
  <c r="I50"/>
  <c r="I51"/>
  <c r="I52"/>
  <c r="I53"/>
  <c r="I54"/>
  <c r="I30" l="1"/>
  <c r="I26"/>
  <c r="I27"/>
  <c r="I28"/>
  <c r="I29"/>
  <c r="I23"/>
  <c r="I24"/>
  <c r="I25"/>
  <c r="I19"/>
  <c r="I20"/>
  <c r="I21"/>
  <c r="I22"/>
  <c r="I9"/>
  <c r="I10"/>
  <c r="I11"/>
  <c r="I12"/>
  <c r="I13"/>
  <c r="I14"/>
  <c r="I15"/>
  <c r="I16"/>
  <c r="I17"/>
  <c r="I18"/>
  <c r="I7"/>
  <c r="I8"/>
  <c r="E3"/>
  <c r="M3"/>
  <c r="I6"/>
  <c r="O24" a="1"/>
  <c r="O24" s="1"/>
  <c r="P24" a="1"/>
  <c r="P24" s="1"/>
  <c r="Q24" a="1"/>
  <c r="Q24" s="1"/>
  <c r="S24" a="1"/>
  <c r="S24" s="1"/>
  <c r="O25" a="1"/>
  <c r="O25" s="1"/>
  <c r="P25" a="1"/>
  <c r="P25" s="1"/>
  <c r="Q25" a="1"/>
  <c r="Q25" s="1"/>
  <c r="S25" a="1"/>
  <c r="S25" s="1"/>
  <c r="O26" a="1"/>
  <c r="O26" s="1"/>
  <c r="P26" a="1"/>
  <c r="P26" s="1"/>
  <c r="Q26" a="1"/>
  <c r="Q26" s="1"/>
  <c r="S26" a="1"/>
  <c r="S26" s="1"/>
  <c r="O27" a="1"/>
  <c r="O27" s="1"/>
  <c r="P27" a="1"/>
  <c r="P27" s="1"/>
  <c r="Q27" a="1"/>
  <c r="Q27" s="1"/>
  <c r="S27" a="1"/>
  <c r="S27" s="1"/>
  <c r="O28" a="1"/>
  <c r="O28" s="1"/>
  <c r="P28" a="1"/>
  <c r="P28" s="1"/>
  <c r="Q28" a="1"/>
  <c r="Q28" s="1"/>
  <c r="S28" a="1"/>
  <c r="S28" s="1"/>
  <c r="O29" a="1"/>
  <c r="O29" s="1"/>
  <c r="P29" a="1"/>
  <c r="P29" s="1"/>
  <c r="Q29" a="1"/>
  <c r="Q29" s="1"/>
  <c r="S29" a="1"/>
  <c r="S29" s="1"/>
  <c r="O30" a="1"/>
  <c r="O30" s="1"/>
  <c r="P30" a="1"/>
  <c r="P30" s="1"/>
  <c r="P31" s="1"/>
  <c r="Q30" a="1"/>
  <c r="Q30" s="1"/>
  <c r="S30" a="1"/>
  <c r="S30" s="1"/>
  <c r="P34"/>
  <c r="Q34"/>
  <c r="R34"/>
  <c r="S34"/>
  <c r="T34"/>
  <c r="V34"/>
  <c r="P35"/>
  <c r="Q35"/>
  <c r="S35"/>
  <c r="P36"/>
  <c r="Q36"/>
  <c r="S36"/>
  <c r="P37"/>
  <c r="Q37"/>
  <c r="S37"/>
  <c r="P38"/>
  <c r="Q38"/>
  <c r="S38"/>
  <c r="P39"/>
  <c r="Q39"/>
  <c r="S39"/>
  <c r="P40"/>
  <c r="Q40"/>
  <c r="S40"/>
  <c r="P41"/>
  <c r="Q41"/>
  <c r="S41"/>
  <c r="P42"/>
  <c r="Q42"/>
  <c r="S42"/>
  <c r="P43"/>
  <c r="Q43"/>
  <c r="S43"/>
  <c r="P44"/>
  <c r="Q44"/>
  <c r="S44"/>
  <c r="P45"/>
  <c r="Q45"/>
  <c r="S45"/>
  <c r="P46"/>
  <c r="Q46"/>
  <c r="S46"/>
  <c r="P47"/>
  <c r="Q47"/>
  <c r="S47"/>
  <c r="P48"/>
  <c r="Q48"/>
  <c r="R48"/>
  <c r="S48"/>
  <c r="P49"/>
  <c r="Q49"/>
  <c r="S49"/>
  <c r="P50"/>
  <c r="Q50"/>
  <c r="S50"/>
  <c r="P51"/>
  <c r="Q51"/>
  <c r="S51"/>
  <c r="P52"/>
  <c r="Q52"/>
  <c r="S52"/>
  <c r="T52"/>
  <c r="P53"/>
  <c r="Q53"/>
  <c r="S53"/>
  <c r="P54"/>
  <c r="Q54"/>
  <c r="S54"/>
  <c r="P55"/>
  <c r="Q55"/>
  <c r="S55"/>
  <c r="P56"/>
  <c r="Q56"/>
  <c r="R56"/>
  <c r="S56"/>
  <c r="T56"/>
  <c r="V56"/>
  <c r="W56" s="1"/>
  <c r="N57" a="1"/>
  <c r="N57" s="1"/>
  <c r="P57"/>
  <c r="U57" s="1"/>
  <c r="Q57"/>
  <c r="R57"/>
  <c r="S57"/>
  <c r="T57"/>
  <c r="V57"/>
  <c r="W57" s="1"/>
  <c r="X57"/>
  <c r="R53"/>
  <c r="N36" a="1"/>
  <c r="N36" s="1"/>
  <c r="T46"/>
  <c r="R49"/>
  <c r="T48"/>
  <c r="V49"/>
  <c r="W49" s="1"/>
  <c r="T53"/>
  <c r="R50"/>
  <c r="R43"/>
  <c r="T51"/>
  <c r="U26" l="1"/>
  <c r="U45"/>
  <c r="U41"/>
  <c r="U56"/>
  <c r="U48"/>
  <c r="U46"/>
  <c r="U44"/>
  <c r="U43"/>
  <c r="U28"/>
  <c r="U27"/>
  <c r="U37"/>
  <c r="U35"/>
  <c r="U29"/>
  <c r="T54"/>
  <c r="U52"/>
  <c r="U51"/>
  <c r="V53"/>
  <c r="W53" s="1"/>
  <c r="T49"/>
  <c r="T35"/>
  <c r="R44"/>
  <c r="T45"/>
  <c r="V50"/>
  <c r="W50" s="1"/>
  <c r="V52"/>
  <c r="W52" s="1"/>
  <c r="R55"/>
  <c r="U55"/>
  <c r="U50"/>
  <c r="U47"/>
  <c r="U42"/>
  <c r="U40"/>
  <c r="U39"/>
  <c r="U38"/>
  <c r="U36"/>
  <c r="U53"/>
  <c r="S58"/>
  <c r="U30"/>
  <c r="Q58"/>
  <c r="U25"/>
  <c r="U24"/>
  <c r="R46"/>
  <c r="R52"/>
  <c r="T50"/>
  <c r="U54"/>
  <c r="U49"/>
  <c r="V43"/>
  <c r="W43" s="1"/>
  <c r="T43"/>
  <c r="V51"/>
  <c r="W51" s="1"/>
  <c r="R51"/>
  <c r="R54"/>
  <c r="V54"/>
  <c r="W54" s="1"/>
  <c r="V45"/>
  <c r="W45" s="1"/>
  <c r="R45"/>
  <c r="T44"/>
  <c r="V44"/>
  <c r="W44" s="1"/>
  <c r="T47"/>
  <c r="T55"/>
  <c r="R42"/>
  <c r="V41"/>
  <c r="W41" s="1"/>
  <c r="V42"/>
  <c r="W42" s="1"/>
  <c r="R39"/>
  <c r="V47"/>
  <c r="W47" s="1"/>
  <c r="R41"/>
  <c r="T42"/>
  <c r="T36"/>
  <c r="T41"/>
  <c r="V35"/>
  <c r="W35" s="1"/>
  <c r="U34"/>
  <c r="P58"/>
  <c r="N56" a="1"/>
  <c r="N56" s="1"/>
  <c r="X56" s="1"/>
  <c r="V55"/>
  <c r="W55" s="1"/>
  <c r="N55" a="1"/>
  <c r="N55" s="1"/>
  <c r="N53" a="1"/>
  <c r="N53" s="1"/>
  <c r="X53" s="1"/>
  <c r="N51" a="1"/>
  <c r="N51" s="1"/>
  <c r="X51" s="1"/>
  <c r="N49" a="1"/>
  <c r="N49" s="1"/>
  <c r="V48"/>
  <c r="W48" s="1"/>
  <c r="N47" a="1"/>
  <c r="N47" s="1"/>
  <c r="V46"/>
  <c r="W46" s="1"/>
  <c r="N45" a="1"/>
  <c r="N45" s="1"/>
  <c r="X45" s="1"/>
  <c r="N43" a="1"/>
  <c r="N43" s="1"/>
  <c r="X43" s="1"/>
  <c r="N41" a="1"/>
  <c r="N41" s="1"/>
  <c r="N39" a="1"/>
  <c r="N39" s="1"/>
  <c r="N37" a="1"/>
  <c r="N37" s="1"/>
  <c r="T39"/>
  <c r="R47"/>
  <c r="R35"/>
  <c r="Q31"/>
  <c r="U31" s="1"/>
  <c r="O31"/>
  <c r="H3"/>
  <c r="W34"/>
  <c r="N54" a="1"/>
  <c r="N54" s="1"/>
  <c r="N52" a="1"/>
  <c r="N52" s="1"/>
  <c r="X52" s="1"/>
  <c r="N50" a="1"/>
  <c r="N50" s="1"/>
  <c r="X50" s="1"/>
  <c r="N48" a="1"/>
  <c r="N48" s="1"/>
  <c r="X48" s="1"/>
  <c r="N46" a="1"/>
  <c r="N46" s="1"/>
  <c r="X46" s="1"/>
  <c r="N44" a="1"/>
  <c r="N44" s="1"/>
  <c r="X44" s="1"/>
  <c r="N42" a="1"/>
  <c r="N42" s="1"/>
  <c r="N40" a="1"/>
  <c r="N40" s="1"/>
  <c r="N38" a="1"/>
  <c r="N38" s="1"/>
  <c r="N35" a="1"/>
  <c r="N35" s="1"/>
  <c r="N34" a="1"/>
  <c r="N34" s="1"/>
  <c r="X34" s="1"/>
  <c r="N30" a="1"/>
  <c r="N30" s="1"/>
  <c r="N29" a="1"/>
  <c r="N29" s="1"/>
  <c r="N28" a="1"/>
  <c r="N28" s="1"/>
  <c r="N27" a="1"/>
  <c r="N27" s="1"/>
  <c r="N26" a="1"/>
  <c r="N26" s="1"/>
  <c r="N25" a="1"/>
  <c r="N25" s="1"/>
  <c r="N24" a="1"/>
  <c r="N24" s="1"/>
  <c r="S31"/>
  <c r="I5"/>
  <c r="T40" s="1"/>
  <c r="V36" l="1"/>
  <c r="W36" s="1"/>
  <c r="R36"/>
  <c r="X54"/>
  <c r="X49"/>
  <c r="X42"/>
  <c r="X41"/>
  <c r="X55"/>
  <c r="T37"/>
  <c r="R37"/>
  <c r="V37"/>
  <c r="W37" s="1"/>
  <c r="R40"/>
  <c r="X40" s="1"/>
  <c r="X36"/>
  <c r="R38"/>
  <c r="R58" s="1"/>
  <c r="N58"/>
  <c r="X35"/>
  <c r="V40"/>
  <c r="W40" s="1"/>
  <c r="U58"/>
  <c r="X39"/>
  <c r="X47"/>
  <c r="V39"/>
  <c r="W39" s="1"/>
  <c r="J5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J31" s="1"/>
  <c r="J32" s="1"/>
  <c r="J33" s="1"/>
  <c r="J34" s="1"/>
  <c r="J35" s="1"/>
  <c r="J36" s="1"/>
  <c r="J37" s="1"/>
  <c r="J38" s="1"/>
  <c r="J39" s="1"/>
  <c r="J40" s="1"/>
  <c r="J41" s="1"/>
  <c r="J42" s="1"/>
  <c r="J43" s="1"/>
  <c r="J44" s="1"/>
  <c r="J45" s="1"/>
  <c r="J46" s="1"/>
  <c r="J47" s="1"/>
  <c r="J48" s="1"/>
  <c r="J49" s="1"/>
  <c r="J50" s="1"/>
  <c r="J51" s="1"/>
  <c r="J52" s="1"/>
  <c r="J53" s="1"/>
  <c r="J54" s="1"/>
  <c r="J55" s="1"/>
  <c r="J56" s="1"/>
  <c r="J57" s="1"/>
  <c r="J58" s="1"/>
  <c r="J59" s="1"/>
  <c r="J60" s="1"/>
  <c r="J61" s="1"/>
  <c r="J62" s="1"/>
  <c r="J63" s="1"/>
  <c r="J64" s="1"/>
  <c r="J65" s="1"/>
  <c r="J66" s="1"/>
  <c r="J67" s="1"/>
  <c r="J68" s="1"/>
  <c r="J69" s="1"/>
  <c r="J70" s="1"/>
  <c r="J71" s="1"/>
  <c r="J72" s="1"/>
  <c r="J73" s="1"/>
  <c r="J74" s="1"/>
  <c r="J75" s="1"/>
  <c r="J76" s="1"/>
  <c r="J77" s="1"/>
  <c r="J78" s="1"/>
  <c r="J79" s="1"/>
  <c r="J80" s="1"/>
  <c r="J81" s="1"/>
  <c r="J82" s="1"/>
  <c r="J83" s="1"/>
  <c r="J84" s="1"/>
  <c r="J85" s="1"/>
  <c r="J86" s="1"/>
  <c r="J87" s="1"/>
  <c r="J88" s="1"/>
  <c r="J89" s="1"/>
  <c r="J90" s="1"/>
  <c r="R24" a="1"/>
  <c r="R24" s="1"/>
  <c r="T24" a="1"/>
  <c r="T24" s="1"/>
  <c r="I3"/>
  <c r="M4" s="1"/>
  <c r="V24" a="1"/>
  <c r="V24" s="1"/>
  <c r="V25" a="1"/>
  <c r="V25" s="1"/>
  <c r="W25" s="1"/>
  <c r="V26" a="1"/>
  <c r="V26" s="1"/>
  <c r="W26" s="1"/>
  <c r="V27" a="1"/>
  <c r="V27" s="1"/>
  <c r="W27" s="1"/>
  <c r="V28" a="1"/>
  <c r="V28" s="1"/>
  <c r="W28" s="1"/>
  <c r="V29" a="1"/>
  <c r="V29" s="1"/>
  <c r="W29" s="1"/>
  <c r="V30" a="1"/>
  <c r="V30" s="1"/>
  <c r="W30" s="1"/>
  <c r="R25" a="1"/>
  <c r="R25" s="1"/>
  <c r="T25" a="1"/>
  <c r="T25" s="1"/>
  <c r="R26" a="1"/>
  <c r="R26" s="1"/>
  <c r="T26" a="1"/>
  <c r="T26" s="1"/>
  <c r="R27" a="1"/>
  <c r="R27" s="1"/>
  <c r="T27" a="1"/>
  <c r="T27" s="1"/>
  <c r="R28" a="1"/>
  <c r="R28" s="1"/>
  <c r="T28" a="1"/>
  <c r="T28" s="1"/>
  <c r="R29" a="1"/>
  <c r="R29" s="1"/>
  <c r="T29" a="1"/>
  <c r="T29" s="1"/>
  <c r="R30" a="1"/>
  <c r="R30" s="1"/>
  <c r="T30" a="1"/>
  <c r="T30" s="1"/>
  <c r="T38"/>
  <c r="T58" s="1"/>
  <c r="V38"/>
  <c r="N31"/>
  <c r="X24"/>
  <c r="X58" l="1"/>
  <c r="X26"/>
  <c r="X37"/>
  <c r="X28"/>
  <c r="X29"/>
  <c r="X27"/>
  <c r="X25"/>
  <c r="X30"/>
  <c r="W38"/>
  <c r="W58" s="1"/>
  <c r="V58"/>
  <c r="W24"/>
  <c r="W31" s="1"/>
  <c r="V31"/>
  <c r="T31"/>
  <c r="R31"/>
  <c r="X38"/>
  <c r="X31" l="1"/>
  <c r="D26" i="4"/>
  <c r="D19"/>
  <c r="D12"/>
  <c r="D5"/>
</calcChain>
</file>

<file path=xl/sharedStrings.xml><?xml version="1.0" encoding="utf-8"?>
<sst xmlns="http://schemas.openxmlformats.org/spreadsheetml/2006/main" count="2395" uniqueCount="1624">
  <si>
    <t>Winrate</t>
  </si>
  <si>
    <t>Date</t>
  </si>
  <si>
    <t>Event</t>
  </si>
  <si>
    <t>Bet type</t>
  </si>
  <si>
    <t>Odds</t>
  </si>
  <si>
    <t>Stake</t>
  </si>
  <si>
    <t>Profit</t>
  </si>
  <si>
    <t>ROI:</t>
  </si>
  <si>
    <t>Eredmény</t>
  </si>
  <si>
    <t>Kumulált eredmény</t>
  </si>
  <si>
    <t>Kezdő bankroll:</t>
  </si>
  <si>
    <t>Tétegység</t>
  </si>
  <si>
    <t>CO-Odds</t>
  </si>
  <si>
    <t>Átlag Odds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</si>
  <si>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</si>
  <si>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</si>
  <si>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</si>
  <si>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</si>
  <si>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</si>
  <si>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</si>
  <si>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</si>
  <si>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</si>
  <si>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</si>
  <si>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</si>
  <si>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</si>
  <si>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</si>
  <si>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</si>
  <si>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</si>
  <si>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</si>
  <si>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</si>
  <si>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</si>
  <si>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</si>
  <si>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</si>
  <si>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</si>
  <si>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</si>
  <si>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</si>
  <si>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</si>
  <si>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</si>
  <si>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</si>
  <si>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</si>
  <si>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</si>
  <si>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</si>
  <si>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</si>
  <si>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</si>
  <si>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</si>
  <si>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</si>
  <si>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</si>
  <si>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</si>
  <si>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</si>
  <si>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</si>
  <si>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</si>
  <si>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</si>
  <si>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</si>
  <si>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</si>
  <si>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</si>
  <si>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</si>
  <si>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</si>
  <si>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</si>
  <si>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</si>
  <si>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</si>
  <si>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</si>
  <si>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</si>
  <si>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</si>
  <si>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</si>
  <si>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</si>
  <si>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</si>
  <si>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</si>
  <si>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</si>
  <si>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</si>
  <si>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</si>
  <si>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</si>
  <si>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</si>
  <si>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</si>
  <si>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</si>
  <si>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</si>
  <si>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</si>
  <si>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</si>
  <si>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</si>
  <si>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</si>
  <si>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</si>
  <si>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</si>
  <si>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</si>
  <si>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</si>
  <si>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</si>
  <si>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</si>
  <si>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</si>
  <si>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</si>
  <si>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</si>
  <si>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</si>
  <si>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</si>
  <si>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</si>
  <si>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</si>
  <si>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</si>
  <si>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</si>
  <si>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</si>
  <si>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</si>
  <si>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</si>
  <si>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</si>
  <si>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</si>
  <si>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</si>
  <si>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</si>
  <si>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</si>
  <si>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</si>
  <si>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</si>
  <si>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</si>
  <si>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</si>
  <si>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</si>
  <si>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</si>
  <si>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</si>
  <si>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</si>
  <si>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</si>
  <si>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</si>
  <si>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</si>
  <si>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</si>
  <si>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</si>
  <si>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</si>
  <si>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</si>
  <si>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</si>
  <si>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</si>
  <si>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</si>
  <si>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</si>
  <si>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</si>
  <si>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</si>
  <si>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</si>
  <si>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</si>
  <si>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</si>
  <si>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</si>
  <si>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</si>
  <si>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</si>
  <si>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</si>
  <si>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</si>
  <si>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</si>
  <si>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</si>
  <si>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</si>
  <si>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</si>
  <si>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</si>
  <si>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</si>
  <si>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</si>
  <si>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</si>
  <si>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</si>
  <si>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</si>
  <si>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</si>
  <si>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</si>
  <si>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</si>
  <si>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</si>
  <si>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</si>
  <si>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</si>
  <si>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</si>
  <si>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</si>
  <si>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</si>
  <si>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</si>
  <si>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</si>
  <si>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</si>
  <si>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</si>
  <si>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</si>
  <si>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</si>
  <si>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</si>
  <si>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</si>
  <si>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</si>
  <si>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</si>
  <si>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</si>
  <si>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</si>
  <si>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</si>
  <si>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</si>
  <si>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</si>
  <si>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</si>
  <si>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</si>
  <si>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</si>
  <si>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</si>
  <si>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</si>
  <si>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</si>
  <si>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</si>
  <si>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</si>
  <si>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</si>
  <si>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</si>
  <si>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</si>
  <si>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</si>
  <si>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</si>
  <si>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</si>
  <si>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</si>
  <si>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</si>
  <si>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</si>
  <si>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</si>
  <si>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</si>
  <si>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</si>
  <si>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</si>
  <si>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</si>
  <si>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</si>
  <si>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</si>
  <si>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</si>
  <si>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</si>
  <si>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</si>
  <si>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</si>
  <si>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</si>
  <si>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</si>
  <si>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</si>
  <si>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</si>
  <si>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</si>
  <si>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</si>
  <si>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</si>
  <si>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</si>
  <si>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</si>
  <si>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</si>
  <si>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</si>
  <si>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</si>
  <si>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</si>
  <si>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</si>
  <si>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</si>
  <si>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</si>
  <si>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</si>
  <si>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</si>
  <si>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</si>
  <si>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</si>
  <si>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</si>
  <si>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</si>
  <si>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</si>
  <si>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</si>
  <si>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</si>
  <si>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</si>
  <si>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</si>
  <si>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</si>
  <si>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</si>
  <si>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</si>
  <si>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</si>
  <si>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</si>
  <si>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</si>
  <si>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</si>
  <si>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</si>
  <si>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</si>
  <si>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</si>
  <si>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</si>
  <si>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</si>
  <si>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</si>
  <si>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</si>
  <si>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</si>
  <si>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</si>
  <si>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</si>
  <si>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</si>
  <si>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</si>
  <si>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</si>
  <si>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</si>
  <si>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</si>
  <si>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</si>
  <si>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</si>
  <si>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</si>
  <si>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</si>
  <si>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</si>
  <si>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</si>
  <si>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</si>
  <si>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</si>
  <si>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</si>
  <si>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</si>
  <si>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</si>
  <si>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</si>
  <si>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</si>
  <si>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</si>
  <si>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</si>
  <si>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</si>
  <si>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</si>
  <si>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</si>
  <si>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</si>
  <si>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</si>
  <si>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</si>
  <si>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</si>
  <si>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</si>
  <si>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</si>
  <si>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</si>
  <si>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</si>
  <si>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</si>
  <si>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</si>
  <si>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</si>
  <si>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</si>
  <si>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</si>
  <si>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</si>
  <si>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</si>
  <si>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</si>
  <si>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</si>
  <si>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</si>
  <si>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</si>
  <si>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</si>
  <si>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</si>
  <si>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</si>
  <si>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</si>
  <si>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</si>
  <si>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</si>
  <si>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</si>
  <si>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</si>
  <si>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</si>
  <si>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</si>
  <si>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</si>
  <si>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</si>
  <si>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</si>
  <si>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</si>
  <si>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</si>
  <si>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</si>
  <si>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</si>
  <si>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</si>
  <si>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</si>
  <si>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</si>
  <si>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</si>
  <si>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</si>
  <si>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</si>
  <si>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</si>
  <si>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</si>
  <si>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</si>
  <si>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</si>
  <si>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</si>
  <si>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</si>
  <si>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</si>
  <si>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</si>
  <si>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</si>
  <si>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</si>
  <si>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</si>
  <si>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</si>
  <si>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</si>
  <si>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</si>
  <si>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</si>
  <si>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</si>
  <si>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</si>
  <si>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</si>
  <si>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</si>
  <si>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</si>
  <si>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</si>
  <si>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</si>
  <si>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</si>
  <si>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</si>
  <si>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</si>
  <si>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</si>
  <si>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</si>
  <si>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</si>
  <si>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</si>
  <si>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</si>
  <si>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</si>
  <si>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</si>
  <si>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</si>
  <si>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</si>
  <si>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</si>
  <si>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</si>
  <si>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</si>
  <si>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</si>
  <si>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</si>
  <si>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</si>
  <si>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</si>
  <si>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</si>
  <si>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</si>
  <si>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</si>
  <si>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</si>
  <si>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</si>
  <si>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</si>
  <si>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</si>
  <si>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</si>
  <si>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</si>
  <si>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</si>
  <si>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</si>
  <si>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</si>
  <si>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</si>
  <si>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</si>
  <si>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</si>
  <si>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</si>
  <si>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</si>
  <si>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</si>
  <si>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</si>
  <si>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</si>
  <si>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</si>
  <si>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</si>
  <si>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</si>
  <si>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</si>
  <si>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</si>
  <si>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</si>
  <si>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</si>
  <si>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</si>
  <si>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</si>
  <si>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</si>
  <si>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</si>
  <si>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</si>
  <si>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</si>
  <si>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</si>
  <si>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</si>
  <si>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</si>
  <si>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</si>
  <si>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</si>
  <si>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</si>
  <si>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</si>
  <si>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</si>
  <si>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</si>
  <si>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</si>
  <si>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</si>
  <si>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</si>
  <si>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</si>
  <si>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</si>
  <si>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</si>
  <si>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</si>
  <si>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</si>
  <si>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</si>
  <si>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</si>
  <si>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</si>
  <si>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</si>
  <si>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</si>
  <si>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</si>
  <si>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</si>
  <si>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</si>
  <si>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</si>
  <si>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</si>
  <si>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</si>
  <si>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</si>
  <si>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</si>
  <si>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</si>
  <si>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</si>
  <si>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</si>
  <si>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</si>
  <si>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</si>
  <si>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</si>
  <si>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</si>
  <si>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</si>
  <si>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</si>
  <si>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</si>
  <si>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</si>
  <si>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</si>
  <si>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</si>
  <si>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</si>
  <si>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</si>
  <si>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</si>
  <si>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</si>
  <si>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</si>
  <si>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</si>
  <si>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</si>
  <si>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</si>
  <si>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</si>
  <si>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</si>
  <si>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</si>
  <si>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</si>
  <si>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</si>
  <si>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</si>
  <si>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</si>
  <si>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</si>
  <si>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</si>
  <si>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</si>
  <si>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</si>
  <si>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</si>
  <si>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</si>
  <si>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</si>
  <si>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</si>
  <si>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</si>
  <si>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</si>
  <si>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</si>
  <si>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</si>
  <si>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</si>
  <si>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</si>
  <si>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</si>
  <si>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</si>
  <si>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</si>
  <si>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</si>
  <si>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</si>
  <si>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</si>
  <si>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</si>
  <si>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</si>
  <si>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</si>
  <si>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</si>
  <si>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</si>
  <si>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</si>
  <si>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</si>
  <si>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</si>
  <si>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</si>
  <si>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</si>
  <si>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</si>
  <si>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</si>
  <si>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</si>
  <si>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</si>
  <si>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</si>
  <si>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</si>
  <si>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</si>
  <si>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</si>
  <si>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</si>
  <si>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</si>
  <si>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</si>
  <si>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</si>
  <si>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</si>
  <si>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</si>
  <si>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</si>
  <si>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</si>
  <si>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</si>
  <si>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</si>
  <si>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</si>
  <si>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</si>
  <si>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</si>
  <si>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</si>
  <si>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</si>
  <si>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</si>
  <si>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</si>
  <si>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</si>
  <si>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</si>
  <si>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</si>
  <si>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</si>
  <si>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</si>
  <si>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</si>
  <si>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</si>
  <si>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</si>
  <si>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</si>
  <si>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</si>
  <si>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</si>
  <si>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</si>
  <si>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</si>
  <si>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</si>
  <si>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</si>
  <si>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</si>
  <si>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</si>
  <si>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</si>
  <si>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</si>
  <si>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</si>
  <si>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</si>
  <si>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</si>
  <si>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</si>
  <si>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</si>
  <si>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502.</t>
  </si>
  <si>
    <t>503.</t>
  </si>
  <si>
    <t>504.</t>
  </si>
  <si>
    <t>505.</t>
  </si>
  <si>
    <t>506.</t>
  </si>
  <si>
    <t>507.</t>
  </si>
  <si>
    <t>508.</t>
  </si>
  <si>
    <t>509.</t>
  </si>
  <si>
    <t>510.</t>
  </si>
  <si>
    <t>511.</t>
  </si>
  <si>
    <t>512.</t>
  </si>
  <si>
    <t>513.</t>
  </si>
  <si>
    <t>514.</t>
  </si>
  <si>
    <t>515.</t>
  </si>
  <si>
    <t>516.</t>
  </si>
  <si>
    <t>517.</t>
  </si>
  <si>
    <t>518.</t>
  </si>
  <si>
    <t>519.</t>
  </si>
  <si>
    <t>520.</t>
  </si>
  <si>
    <t>521.</t>
  </si>
  <si>
    <t>522.</t>
  </si>
  <si>
    <t>523.</t>
  </si>
  <si>
    <t>524.</t>
  </si>
  <si>
    <t>525.</t>
  </si>
  <si>
    <t>526.</t>
  </si>
  <si>
    <t>527.</t>
  </si>
  <si>
    <t>528.</t>
  </si>
  <si>
    <t>529.</t>
  </si>
  <si>
    <t>530.</t>
  </si>
  <si>
    <t>531.</t>
  </si>
  <si>
    <t>532.</t>
  </si>
  <si>
    <t>533.</t>
  </si>
  <si>
    <t>534.</t>
  </si>
  <si>
    <t>535.</t>
  </si>
  <si>
    <t>536.</t>
  </si>
  <si>
    <t>537.</t>
  </si>
  <si>
    <t>538.</t>
  </si>
  <si>
    <t>539.</t>
  </si>
  <si>
    <t>540.</t>
  </si>
  <si>
    <t>541.</t>
  </si>
  <si>
    <t>542.</t>
  </si>
  <si>
    <t>543.</t>
  </si>
  <si>
    <t>544.</t>
  </si>
  <si>
    <t>545.</t>
  </si>
  <si>
    <t>546.</t>
  </si>
  <si>
    <t>547.</t>
  </si>
  <si>
    <t>548.</t>
  </si>
  <si>
    <t>549.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</si>
  <si>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</si>
  <si>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</si>
  <si>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</si>
  <si>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</si>
  <si>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</si>
  <si>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</si>
  <si>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</si>
  <si>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</si>
  <si>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</si>
  <si>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</si>
  <si>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560.</t>
  </si>
  <si>
    <t>561.</t>
  </si>
  <si>
    <t>562.</t>
  </si>
  <si>
    <t>563.</t>
  </si>
  <si>
    <t>564.</t>
  </si>
  <si>
    <t>565.</t>
  </si>
  <si>
    <t>566.</t>
  </si>
  <si>
    <t>567.</t>
  </si>
  <si>
    <t>568.</t>
  </si>
  <si>
    <t>569.</t>
  </si>
  <si>
    <t>570.</t>
  </si>
  <si>
    <t>571.</t>
  </si>
  <si>
    <t>572.</t>
  </si>
  <si>
    <t>573.</t>
  </si>
  <si>
    <t>574.</t>
  </si>
  <si>
    <t>575.</t>
  </si>
  <si>
    <t>576.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</si>
  <si>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</si>
  <si>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</si>
  <si>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</si>
  <si>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</si>
  <si>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</si>
  <si>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</si>
  <si>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</si>
  <si>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</si>
  <si>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</si>
  <si>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</si>
  <si>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</si>
  <si>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</si>
  <si>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589.</t>
  </si>
  <si>
    <t>590.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</si>
  <si>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</si>
  <si>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</si>
  <si>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</si>
  <si>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</si>
  <si>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</si>
  <si>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</si>
  <si>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</si>
  <si>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</si>
  <si>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</si>
  <si>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</si>
  <si>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</si>
  <si>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</si>
  <si>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603.</t>
  </si>
  <si>
    <t>604.</t>
  </si>
  <si>
    <t>605.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</si>
  <si>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</si>
  <si>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</si>
  <si>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</si>
  <si>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</si>
  <si>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</si>
  <si>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</si>
  <si>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</si>
  <si>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</si>
  <si>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</si>
  <si>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</si>
  <si>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</si>
  <si>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</si>
  <si>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</si>
  <si>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</si>
  <si>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</si>
  <si>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621.</t>
  </si>
  <si>
    <t>622.</t>
  </si>
  <si>
    <t>623.</t>
  </si>
  <si>
    <t>624.</t>
  </si>
  <si>
    <t>625.</t>
  </si>
  <si>
    <t>626.</t>
  </si>
  <si>
    <t>627.</t>
  </si>
  <si>
    <t>628.</t>
  </si>
  <si>
    <t>629.</t>
  </si>
  <si>
    <t>630.</t>
  </si>
  <si>
    <t>631.</t>
  </si>
  <si>
    <t>632.</t>
  </si>
  <si>
    <t>633.</t>
  </si>
  <si>
    <t>634.</t>
  </si>
  <si>
    <t>635.</t>
  </si>
  <si>
    <t>636.</t>
  </si>
  <si>
    <t>637.</t>
  </si>
  <si>
    <t>638.</t>
  </si>
  <si>
    <t>639.</t>
  </si>
  <si>
    <t>640.</t>
  </si>
  <si>
    <t>641.</t>
  </si>
  <si>
    <t>642.</t>
  </si>
  <si>
    <t>643.</t>
  </si>
  <si>
    <t>644.</t>
  </si>
  <si>
    <t>645.</t>
  </si>
  <si>
    <t>646.</t>
  </si>
  <si>
    <t>647.</t>
  </si>
  <si>
    <t>648.</t>
  </si>
  <si>
    <t>649.</t>
  </si>
  <si>
    <t>650.</t>
  </si>
  <si>
    <t>651.</t>
  </si>
  <si>
    <t>652.</t>
  </si>
  <si>
    <t>653.</t>
  </si>
  <si>
    <t>654.</t>
  </si>
  <si>
    <t>655.</t>
  </si>
  <si>
    <t>656.</t>
  </si>
  <si>
    <t>657.</t>
  </si>
  <si>
    <t>658.</t>
  </si>
  <si>
    <t>659.</t>
  </si>
  <si>
    <t>660.</t>
  </si>
  <si>
    <t>661.</t>
  </si>
  <si>
    <t>662.</t>
  </si>
  <si>
    <t>663.</t>
  </si>
  <si>
    <t>664.</t>
  </si>
  <si>
    <t>665.</t>
  </si>
  <si>
    <t>666.</t>
  </si>
  <si>
    <t>667.</t>
  </si>
  <si>
    <t>668.</t>
  </si>
  <si>
    <t>669.</t>
  </si>
  <si>
    <t>670.</t>
  </si>
  <si>
    <t>671.</t>
  </si>
  <si>
    <t>672.</t>
  </si>
  <si>
    <t>673.</t>
  </si>
  <si>
    <t>674.</t>
  </si>
  <si>
    <t>675.</t>
  </si>
  <si>
    <t>676.</t>
  </si>
  <si>
    <t>677.</t>
  </si>
  <si>
    <t>678.</t>
  </si>
  <si>
    <t>679.</t>
  </si>
  <si>
    <t>680.</t>
  </si>
  <si>
    <t>681.</t>
  </si>
  <si>
    <t>682.</t>
  </si>
  <si>
    <t>683.</t>
  </si>
  <si>
    <t>684.</t>
  </si>
  <si>
    <t>685.</t>
  </si>
  <si>
    <t>686.</t>
  </si>
  <si>
    <t>687.</t>
  </si>
  <si>
    <t>688.</t>
  </si>
  <si>
    <t>689.</t>
  </si>
  <si>
    <t>690.</t>
  </si>
  <si>
    <t>691.</t>
  </si>
  <si>
    <t>692.</t>
  </si>
  <si>
    <t>693.</t>
  </si>
  <si>
    <t>694.</t>
  </si>
  <si>
    <t>695.</t>
  </si>
  <si>
    <t>696.</t>
  </si>
  <si>
    <t>697.</t>
  </si>
  <si>
    <t>698.</t>
  </si>
  <si>
    <t>699.</t>
  </si>
  <si>
    <t>700.</t>
  </si>
  <si>
    <t>701.</t>
  </si>
  <si>
    <t>702.</t>
  </si>
  <si>
    <t>703.</t>
  </si>
  <si>
    <t>704.</t>
  </si>
  <si>
    <t>705.</t>
  </si>
  <si>
    <t>706.</t>
  </si>
  <si>
    <t>707.</t>
  </si>
  <si>
    <t>708.</t>
  </si>
  <si>
    <t>709.</t>
  </si>
  <si>
    <t>710.</t>
  </si>
  <si>
    <t>711.</t>
  </si>
  <si>
    <t>712.</t>
  </si>
  <si>
    <t>713.</t>
  </si>
  <si>
    <t>714.</t>
  </si>
  <si>
    <t>715.</t>
  </si>
  <si>
    <t>716.</t>
  </si>
  <si>
    <t>717.</t>
  </si>
  <si>
    <t>718.</t>
  </si>
  <si>
    <t>719.</t>
  </si>
  <si>
    <t>720.</t>
  </si>
  <si>
    <t>721.</t>
  </si>
  <si>
    <t>722.</t>
  </si>
  <si>
    <t>723.</t>
  </si>
  <si>
    <t>724.</t>
  </si>
  <si>
    <t>725.</t>
  </si>
  <si>
    <t>726.</t>
  </si>
  <si>
    <t>727.</t>
  </si>
  <si>
    <t>728.</t>
  </si>
  <si>
    <t>729.</t>
  </si>
  <si>
    <t>730.</t>
  </si>
  <si>
    <t>731.</t>
  </si>
  <si>
    <t>732.</t>
  </si>
  <si>
    <t>733.</t>
  </si>
  <si>
    <t>734.</t>
  </si>
  <si>
    <t>735.</t>
  </si>
  <si>
    <t>736.</t>
  </si>
  <si>
    <t>737.</t>
  </si>
  <si>
    <t>738.</t>
  </si>
  <si>
    <t>739.</t>
  </si>
  <si>
    <t>740.</t>
  </si>
  <si>
    <t>741.</t>
  </si>
  <si>
    <t>742.</t>
  </si>
  <si>
    <t>743.</t>
  </si>
  <si>
    <t>744.</t>
  </si>
  <si>
    <t>745.</t>
  </si>
  <si>
    <t>746.</t>
  </si>
  <si>
    <t>747.</t>
  </si>
  <si>
    <t>748.</t>
  </si>
  <si>
    <t>749.</t>
  </si>
  <si>
    <t>750.</t>
  </si>
  <si>
    <t>751.</t>
  </si>
  <si>
    <t>752.</t>
  </si>
  <si>
    <t>753.</t>
  </si>
  <si>
    <t>754.</t>
  </si>
  <si>
    <t>755.</t>
  </si>
  <si>
    <t>756.</t>
  </si>
  <si>
    <t>757.</t>
  </si>
  <si>
    <t>758.</t>
  </si>
  <si>
    <t>759.</t>
  </si>
  <si>
    <t>760.</t>
  </si>
  <si>
    <t>761.</t>
  </si>
  <si>
    <t>762.</t>
  </si>
  <si>
    <t>763.</t>
  </si>
  <si>
    <t>764.</t>
  </si>
  <si>
    <t>765.</t>
  </si>
  <si>
    <t>766.</t>
  </si>
  <si>
    <t>767.</t>
  </si>
  <si>
    <t>768.</t>
  </si>
  <si>
    <t>769.</t>
  </si>
  <si>
    <t>770.</t>
  </si>
  <si>
    <t>771.</t>
  </si>
  <si>
    <t>772.</t>
  </si>
  <si>
    <t>773.</t>
  </si>
  <si>
    <t>774.</t>
  </si>
  <si>
    <t>775.</t>
  </si>
  <si>
    <t>776.</t>
  </si>
  <si>
    <t>777.</t>
  </si>
  <si>
    <t>778.</t>
  </si>
  <si>
    <t>779.</t>
  </si>
  <si>
    <t>780.</t>
  </si>
  <si>
    <t>781.</t>
  </si>
  <si>
    <t>782.</t>
  </si>
  <si>
    <t>783.</t>
  </si>
  <si>
    <t>784.</t>
  </si>
  <si>
    <t>785.</t>
  </si>
  <si>
    <t>786.</t>
  </si>
  <si>
    <t>787.</t>
  </si>
  <si>
    <t>788.</t>
  </si>
  <si>
    <t>789.</t>
  </si>
  <si>
    <t>790.</t>
  </si>
  <si>
    <t>791.</t>
  </si>
  <si>
    <t>792.</t>
  </si>
  <si>
    <t>793.</t>
  </si>
  <si>
    <t>794.</t>
  </si>
  <si>
    <t>795.</t>
  </si>
  <si>
    <t>796.</t>
  </si>
  <si>
    <t>797.</t>
  </si>
  <si>
    <t>798.</t>
  </si>
  <si>
    <t>799.</t>
  </si>
  <si>
    <t>800.</t>
  </si>
  <si>
    <t>801.</t>
  </si>
  <si>
    <t>802.</t>
  </si>
  <si>
    <t>803.</t>
  </si>
  <si>
    <t>804.</t>
  </si>
  <si>
    <t>805.</t>
  </si>
  <si>
    <t>806.</t>
  </si>
  <si>
    <t>807.</t>
  </si>
  <si>
    <t>808.</t>
  </si>
  <si>
    <t>809.</t>
  </si>
  <si>
    <t>810.</t>
  </si>
  <si>
    <t>811.</t>
  </si>
  <si>
    <t>812.</t>
  </si>
  <si>
    <t>813.</t>
  </si>
  <si>
    <t>814.</t>
  </si>
  <si>
    <t>815.</t>
  </si>
  <si>
    <t>816.</t>
  </si>
  <si>
    <t>817.</t>
  </si>
  <si>
    <t>818.</t>
  </si>
  <si>
    <t>819.</t>
  </si>
  <si>
    <t>820.</t>
  </si>
  <si>
    <t>821.</t>
  </si>
  <si>
    <t>822.</t>
  </si>
  <si>
    <t>823.</t>
  </si>
  <si>
    <t>824.</t>
  </si>
  <si>
    <t>825.</t>
  </si>
  <si>
    <t>826.</t>
  </si>
  <si>
    <t>827.</t>
  </si>
  <si>
    <t>828.</t>
  </si>
  <si>
    <t>829.</t>
  </si>
  <si>
    <t>830.</t>
  </si>
  <si>
    <t>831.</t>
  </si>
  <si>
    <t>832.</t>
  </si>
  <si>
    <t>833.</t>
  </si>
  <si>
    <t>834.</t>
  </si>
  <si>
    <t>835.</t>
  </si>
  <si>
    <t>836.</t>
  </si>
  <si>
    <t>837.</t>
  </si>
  <si>
    <t>838.</t>
  </si>
  <si>
    <t>839.</t>
  </si>
  <si>
    <t>840.</t>
  </si>
  <si>
    <t>841.</t>
  </si>
  <si>
    <t>842.</t>
  </si>
  <si>
    <t>843.</t>
  </si>
  <si>
    <t>844.</t>
  </si>
  <si>
    <t>845.</t>
  </si>
  <si>
    <t>846.</t>
  </si>
  <si>
    <t>847.</t>
  </si>
  <si>
    <t>848.</t>
  </si>
  <si>
    <t>849.</t>
  </si>
  <si>
    <t>850.</t>
  </si>
  <si>
    <t>851.</t>
  </si>
  <si>
    <t>852.</t>
  </si>
  <si>
    <t>853.</t>
  </si>
  <si>
    <t>854.</t>
  </si>
  <si>
    <t>855.</t>
  </si>
  <si>
    <t>856.</t>
  </si>
  <si>
    <t>857.</t>
  </si>
  <si>
    <t>858.</t>
  </si>
  <si>
    <t>859.</t>
  </si>
  <si>
    <t>860.</t>
  </si>
  <si>
    <t>861.</t>
  </si>
  <si>
    <t>862.</t>
  </si>
  <si>
    <t>863.</t>
  </si>
  <si>
    <t>864.</t>
  </si>
  <si>
    <t>865.</t>
  </si>
  <si>
    <t>866.</t>
  </si>
  <si>
    <t>867.</t>
  </si>
  <si>
    <t>868.</t>
  </si>
  <si>
    <t>869.</t>
  </si>
  <si>
    <t>870.</t>
  </si>
  <si>
    <t>871.</t>
  </si>
  <si>
    <t>872.</t>
  </si>
  <si>
    <t>873.</t>
  </si>
  <si>
    <t>874.</t>
  </si>
  <si>
    <t>875.</t>
  </si>
  <si>
    <t>876.</t>
  </si>
  <si>
    <t>877.</t>
  </si>
  <si>
    <t>878.</t>
  </si>
  <si>
    <t>879.</t>
  </si>
  <si>
    <t>880.</t>
  </si>
  <si>
    <t>881.</t>
  </si>
  <si>
    <t>882.</t>
  </si>
  <si>
    <t>883.</t>
  </si>
  <si>
    <t>884.</t>
  </si>
  <si>
    <t>885.</t>
  </si>
  <si>
    <t>886.</t>
  </si>
  <si>
    <t>887.</t>
  </si>
  <si>
    <t>888.</t>
  </si>
  <si>
    <t>889.</t>
  </si>
  <si>
    <t>890.</t>
  </si>
  <si>
    <t>891.</t>
  </si>
  <si>
    <t>892.</t>
  </si>
  <si>
    <t>893.</t>
  </si>
  <si>
    <t>894.</t>
  </si>
  <si>
    <t>895.</t>
  </si>
  <si>
    <t>896.</t>
  </si>
  <si>
    <t>897.</t>
  </si>
  <si>
    <t>898.</t>
  </si>
  <si>
    <t>899.</t>
  </si>
  <si>
    <t>900.</t>
  </si>
  <si>
    <t>901.</t>
  </si>
  <si>
    <t>902.</t>
  </si>
  <si>
    <t>903.</t>
  </si>
  <si>
    <t>904.</t>
  </si>
  <si>
    <t>905.</t>
  </si>
  <si>
    <t>906.</t>
  </si>
  <si>
    <t>907.</t>
  </si>
  <si>
    <t>908.</t>
  </si>
  <si>
    <t>909.</t>
  </si>
  <si>
    <t>910.</t>
  </si>
  <si>
    <t>911.</t>
  </si>
  <si>
    <t>912.</t>
  </si>
  <si>
    <t>913.</t>
  </si>
  <si>
    <t>914.</t>
  </si>
  <si>
    <t>915.</t>
  </si>
  <si>
    <t>916.</t>
  </si>
  <si>
    <t>917.</t>
  </si>
  <si>
    <t>918.</t>
  </si>
  <si>
    <t>919.</t>
  </si>
  <si>
    <t>920.</t>
  </si>
  <si>
    <t>921.</t>
  </si>
  <si>
    <t>922.</t>
  </si>
  <si>
    <t>923.</t>
  </si>
  <si>
    <t>924.</t>
  </si>
  <si>
    <t>925.</t>
  </si>
  <si>
    <t>926.</t>
  </si>
  <si>
    <t>927.</t>
  </si>
  <si>
    <t>928.</t>
  </si>
  <si>
    <t>929.</t>
  </si>
  <si>
    <t>930.</t>
  </si>
  <si>
    <t>931.</t>
  </si>
  <si>
    <t>932.</t>
  </si>
  <si>
    <t>933.</t>
  </si>
  <si>
    <t>934.</t>
  </si>
  <si>
    <t>935.</t>
  </si>
  <si>
    <t>936.</t>
  </si>
  <si>
    <t>937.</t>
  </si>
  <si>
    <t>938.</t>
  </si>
  <si>
    <t>939.</t>
  </si>
  <si>
    <t>940.</t>
  </si>
  <si>
    <t>941.</t>
  </si>
  <si>
    <t>942.</t>
  </si>
  <si>
    <t>943.</t>
  </si>
  <si>
    <t>944.</t>
  </si>
  <si>
    <t>945.</t>
  </si>
  <si>
    <t>946.</t>
  </si>
  <si>
    <t>947.</t>
  </si>
  <si>
    <t>948.</t>
  </si>
  <si>
    <t>949.</t>
  </si>
  <si>
    <t>950.</t>
  </si>
  <si>
    <t>951.</t>
  </si>
  <si>
    <t>952.</t>
  </si>
  <si>
    <t>953.</t>
  </si>
  <si>
    <t>954.</t>
  </si>
  <si>
    <t>955.</t>
  </si>
  <si>
    <t>956.</t>
  </si>
  <si>
    <t>957.</t>
  </si>
  <si>
    <t>958.</t>
  </si>
  <si>
    <t>959.</t>
  </si>
  <si>
    <t>960.</t>
  </si>
  <si>
    <t>961.</t>
  </si>
  <si>
    <t>962.</t>
  </si>
  <si>
    <t>963.</t>
  </si>
  <si>
    <t>964.</t>
  </si>
  <si>
    <t>965.</t>
  </si>
  <si>
    <t>966.</t>
  </si>
  <si>
    <t>967.</t>
  </si>
  <si>
    <t>968.</t>
  </si>
  <si>
    <t>969.</t>
  </si>
  <si>
    <t>970.</t>
  </si>
  <si>
    <t>971.</t>
  </si>
  <si>
    <t>972.</t>
  </si>
  <si>
    <t>973.</t>
  </si>
  <si>
    <t>974.</t>
  </si>
  <si>
    <t>975.</t>
  </si>
  <si>
    <t>976.</t>
  </si>
  <si>
    <t>977.</t>
  </si>
  <si>
    <t>978.</t>
  </si>
  <si>
    <t>979.</t>
  </si>
  <si>
    <t>980.</t>
  </si>
  <si>
    <t>981.</t>
  </si>
  <si>
    <t>982.</t>
  </si>
  <si>
    <t>983.</t>
  </si>
  <si>
    <t>984.</t>
  </si>
  <si>
    <t>985.</t>
  </si>
  <si>
    <t>986.</t>
  </si>
  <si>
    <t>987.</t>
  </si>
  <si>
    <t>988.</t>
  </si>
  <si>
    <t>989.</t>
  </si>
  <si>
    <t>990.</t>
  </si>
  <si>
    <t>991.</t>
  </si>
  <si>
    <t>992.</t>
  </si>
  <si>
    <t>993.</t>
  </si>
  <si>
    <t>994.</t>
  </si>
  <si>
    <t>995.</t>
  </si>
  <si>
    <t>996.</t>
  </si>
  <si>
    <t>997.</t>
  </si>
  <si>
    <t>998.</t>
  </si>
  <si>
    <t>999.</t>
  </si>
  <si>
    <t>1000.</t>
  </si>
  <si>
    <t>1001.</t>
  </si>
  <si>
    <t>1002.</t>
  </si>
  <si>
    <t>1003.</t>
  </si>
  <si>
    <t>1004.</t>
  </si>
  <si>
    <t>1005.</t>
  </si>
  <si>
    <t>1006.</t>
  </si>
  <si>
    <t>1007.</t>
  </si>
  <si>
    <t>1008.</t>
  </si>
  <si>
    <t>1009.</t>
  </si>
  <si>
    <t>1010.</t>
  </si>
  <si>
    <t>1011.</t>
  </si>
  <si>
    <t>1012.</t>
  </si>
  <si>
    <t>1013.</t>
  </si>
  <si>
    <t>1014.</t>
  </si>
  <si>
    <t>1015.</t>
  </si>
  <si>
    <t>1016.</t>
  </si>
  <si>
    <t>1017.</t>
  </si>
  <si>
    <t>1018.</t>
  </si>
  <si>
    <t>1019.</t>
  </si>
  <si>
    <t>1020.</t>
  </si>
  <si>
    <t>1021.</t>
  </si>
  <si>
    <t>1022.</t>
  </si>
  <si>
    <t>1023.</t>
  </si>
  <si>
    <t>1024.</t>
  </si>
  <si>
    <t>1025.</t>
  </si>
  <si>
    <t>1026.</t>
  </si>
  <si>
    <t>1027.</t>
  </si>
  <si>
    <t>1028.</t>
  </si>
  <si>
    <t>1029.</t>
  </si>
  <si>
    <t>1030.</t>
  </si>
  <si>
    <t>1031.</t>
  </si>
  <si>
    <t>1032.</t>
  </si>
  <si>
    <t>1033.</t>
  </si>
  <si>
    <t>1034.</t>
  </si>
  <si>
    <t>1035.</t>
  </si>
  <si>
    <t>1036.</t>
  </si>
  <si>
    <t>1037.</t>
  </si>
  <si>
    <t>1038.</t>
  </si>
  <si>
    <t>1039.</t>
  </si>
  <si>
    <t>1040.</t>
  </si>
  <si>
    <t>1041.</t>
  </si>
  <si>
    <t>1042.</t>
  </si>
  <si>
    <t>1043.</t>
  </si>
  <si>
    <t>1044.</t>
  </si>
  <si>
    <t>1045.</t>
  </si>
  <si>
    <t>1046.</t>
  </si>
  <si>
    <t>1047.</t>
  </si>
  <si>
    <t>1048.</t>
  </si>
  <si>
    <t>1049.</t>
  </si>
  <si>
    <t>1050.</t>
  </si>
  <si>
    <t>1051.</t>
  </si>
  <si>
    <t>1052.</t>
  </si>
  <si>
    <t>1053.</t>
  </si>
  <si>
    <t>1054.</t>
  </si>
  <si>
    <t>1055.</t>
  </si>
  <si>
    <t>1056.</t>
  </si>
  <si>
    <t>1057.</t>
  </si>
  <si>
    <t>1058.</t>
  </si>
  <si>
    <t>1059.</t>
  </si>
  <si>
    <t>1060.</t>
  </si>
  <si>
    <t>1061.</t>
  </si>
  <si>
    <t>1062.</t>
  </si>
  <si>
    <t>1063.</t>
  </si>
  <si>
    <t>1064.</t>
  </si>
  <si>
    <t>1065.</t>
  </si>
  <si>
    <t>1066.</t>
  </si>
  <si>
    <t>1067.</t>
  </si>
  <si>
    <t>1068.</t>
  </si>
  <si>
    <t>1069.</t>
  </si>
  <si>
    <t>1070.</t>
  </si>
  <si>
    <t>1071.</t>
  </si>
  <si>
    <t>1072.</t>
  </si>
  <si>
    <t>1073.</t>
  </si>
  <si>
    <t>1074.</t>
  </si>
  <si>
    <t>1075.</t>
  </si>
  <si>
    <t>1076.</t>
  </si>
  <si>
    <t>1077.</t>
  </si>
  <si>
    <t>1078.</t>
  </si>
  <si>
    <t>1079.</t>
  </si>
  <si>
    <t>1080.</t>
  </si>
  <si>
    <t>1081.</t>
  </si>
  <si>
    <t>1082.</t>
  </si>
  <si>
    <t>1083.</t>
  </si>
  <si>
    <t>1084.</t>
  </si>
  <si>
    <t>1085.</t>
  </si>
  <si>
    <t>1086.</t>
  </si>
  <si>
    <t>1087.</t>
  </si>
  <si>
    <t>1088.</t>
  </si>
  <si>
    <t>1089.</t>
  </si>
  <si>
    <t>1090.</t>
  </si>
  <si>
    <t>1091.</t>
  </si>
  <si>
    <t>1092.</t>
  </si>
  <si>
    <t>1093.</t>
  </si>
  <si>
    <t>1094.</t>
  </si>
  <si>
    <t>1095.</t>
  </si>
  <si>
    <t>1096.</t>
  </si>
  <si>
    <t>1097.</t>
  </si>
  <si>
    <t>1098.</t>
  </si>
  <si>
    <t>1099.</t>
  </si>
  <si>
    <t>1100.</t>
  </si>
  <si>
    <t>1101.</t>
  </si>
  <si>
    <t>1102.</t>
  </si>
  <si>
    <t>1103.</t>
  </si>
  <si>
    <t>1104.</t>
  </si>
  <si>
    <t>1105.</t>
  </si>
  <si>
    <t>1106.</t>
  </si>
  <si>
    <t>1107.</t>
  </si>
  <si>
    <t>1108.</t>
  </si>
  <si>
    <t>1109.</t>
  </si>
  <si>
    <t>1110.</t>
  </si>
  <si>
    <t>1111.</t>
  </si>
  <si>
    <t>1112.</t>
  </si>
  <si>
    <t>1113.</t>
  </si>
  <si>
    <t>1114.</t>
  </si>
  <si>
    <t>1115.</t>
  </si>
  <si>
    <t>1116.</t>
  </si>
  <si>
    <t>1117.</t>
  </si>
  <si>
    <t>1118.</t>
  </si>
  <si>
    <t>1119.</t>
  </si>
  <si>
    <t>1120.</t>
  </si>
  <si>
    <t>1121.</t>
  </si>
  <si>
    <t>1122.</t>
  </si>
  <si>
    <t>1123.</t>
  </si>
  <si>
    <t>1124.</t>
  </si>
  <si>
    <t>1125.</t>
  </si>
  <si>
    <t>1126.</t>
  </si>
  <si>
    <t>1127.</t>
  </si>
  <si>
    <t>1128.</t>
  </si>
  <si>
    <t>1129.</t>
  </si>
  <si>
    <t>1130.</t>
  </si>
  <si>
    <t>1131.</t>
  </si>
  <si>
    <t>1132.</t>
  </si>
  <si>
    <t>1133.</t>
  </si>
  <si>
    <t>1134.</t>
  </si>
  <si>
    <t>1135.</t>
  </si>
  <si>
    <t>1136.</t>
  </si>
  <si>
    <t>1137.</t>
  </si>
  <si>
    <t>1138.</t>
  </si>
  <si>
    <t>1139.</t>
  </si>
  <si>
    <t>1140.</t>
  </si>
  <si>
    <t>1141.</t>
  </si>
  <si>
    <t>1142.</t>
  </si>
  <si>
    <t>1143.</t>
  </si>
  <si>
    <t>1144.</t>
  </si>
  <si>
    <t>1145.</t>
  </si>
  <si>
    <t>1146.</t>
  </si>
  <si>
    <t>1147.</t>
  </si>
  <si>
    <t>1148.</t>
  </si>
  <si>
    <t>1149.</t>
  </si>
  <si>
    <t>1150.</t>
  </si>
  <si>
    <t>1151.</t>
  </si>
  <si>
    <t>1152.</t>
  </si>
  <si>
    <t>1153.</t>
  </si>
  <si>
    <t>1154.</t>
  </si>
  <si>
    <t>1155.</t>
  </si>
  <si>
    <t>1156.</t>
  </si>
  <si>
    <t>1157.</t>
  </si>
  <si>
    <t>1158.</t>
  </si>
  <si>
    <t>1159.</t>
  </si>
  <si>
    <t>1160.</t>
  </si>
  <si>
    <t>1161.</t>
  </si>
  <si>
    <t>1162.</t>
  </si>
  <si>
    <t>1163.</t>
  </si>
  <si>
    <t>1164.</t>
  </si>
  <si>
    <t>1165.</t>
  </si>
  <si>
    <t>1166.</t>
  </si>
  <si>
    <t>1167.</t>
  </si>
  <si>
    <t>1168.</t>
  </si>
  <si>
    <t>1169.</t>
  </si>
  <si>
    <t>1170.</t>
  </si>
  <si>
    <t>1171.</t>
  </si>
  <si>
    <t>1172.</t>
  </si>
  <si>
    <t>1173.</t>
  </si>
  <si>
    <t>1174.</t>
  </si>
  <si>
    <t>1175.</t>
  </si>
  <si>
    <t>1176.</t>
  </si>
  <si>
    <t>1177.</t>
  </si>
  <si>
    <t>1178.</t>
  </si>
  <si>
    <t>1179.</t>
  </si>
  <si>
    <t>1180.</t>
  </si>
  <si>
    <t>1181.</t>
  </si>
  <si>
    <t>1182.</t>
  </si>
  <si>
    <t>1183.</t>
  </si>
  <si>
    <t>1184.</t>
  </si>
  <si>
    <t>1185.</t>
  </si>
  <si>
    <t>1186.</t>
  </si>
  <si>
    <t>1187.</t>
  </si>
  <si>
    <t>1188.</t>
  </si>
  <si>
    <t>1189.</t>
  </si>
  <si>
    <t>1190.</t>
  </si>
  <si>
    <t>1191.</t>
  </si>
  <si>
    <t>1192.</t>
  </si>
  <si>
    <t>1193.</t>
  </si>
  <si>
    <t>1194.</t>
  </si>
  <si>
    <t>1195.</t>
  </si>
  <si>
    <t>1196.</t>
  </si>
  <si>
    <t>1197.</t>
  </si>
  <si>
    <t>1198.</t>
  </si>
  <si>
    <t>1199.</t>
  </si>
  <si>
    <t>1200.</t>
  </si>
  <si>
    <t>1201.</t>
  </si>
  <si>
    <t>1202.</t>
  </si>
  <si>
    <t>1203.</t>
  </si>
  <si>
    <t>1204.</t>
  </si>
  <si>
    <t>1205.</t>
  </si>
  <si>
    <t>1206.</t>
  </si>
  <si>
    <t>1207.</t>
  </si>
  <si>
    <t>1208.</t>
  </si>
  <si>
    <t>1209.</t>
  </si>
  <si>
    <t>1210.</t>
  </si>
  <si>
    <t>1211.</t>
  </si>
  <si>
    <t>1212.</t>
  </si>
  <si>
    <t>1213.</t>
  </si>
  <si>
    <t>1214.</t>
  </si>
  <si>
    <t>1215.</t>
  </si>
  <si>
    <t>1216.</t>
  </si>
  <si>
    <t>1217.</t>
  </si>
  <si>
    <t>1218.</t>
  </si>
  <si>
    <t>1219.</t>
  </si>
  <si>
    <t>1220.</t>
  </si>
  <si>
    <t>1221.</t>
  </si>
  <si>
    <t>1222.</t>
  </si>
  <si>
    <t>1223.</t>
  </si>
  <si>
    <t>1224.</t>
  </si>
  <si>
    <t>1225.</t>
  </si>
  <si>
    <t>1226.</t>
  </si>
  <si>
    <t>1227.</t>
  </si>
  <si>
    <t>1228.</t>
  </si>
  <si>
    <t>1229.</t>
  </si>
  <si>
    <t>1230.</t>
  </si>
  <si>
    <t>1231.</t>
  </si>
  <si>
    <t>1232.</t>
  </si>
  <si>
    <t>1233.</t>
  </si>
  <si>
    <t>1234.</t>
  </si>
  <si>
    <t>1235.</t>
  </si>
  <si>
    <t>1236.</t>
  </si>
  <si>
    <t>1237.</t>
  </si>
  <si>
    <t>1238.</t>
  </si>
  <si>
    <t>1239.</t>
  </si>
  <si>
    <t>1240.</t>
  </si>
  <si>
    <t>1241.</t>
  </si>
  <si>
    <t>1242.</t>
  </si>
  <si>
    <t>1243.</t>
  </si>
  <si>
    <t>1244.</t>
  </si>
  <si>
    <t>1245.</t>
  </si>
  <si>
    <t>1246.</t>
  </si>
  <si>
    <t>1247.</t>
  </si>
  <si>
    <t>1248.</t>
  </si>
  <si>
    <t>1249.</t>
  </si>
  <si>
    <t>1250.</t>
  </si>
  <si>
    <t>1251.</t>
  </si>
  <si>
    <t>1252.</t>
  </si>
  <si>
    <t>1253.</t>
  </si>
  <si>
    <t>1254.</t>
  </si>
  <si>
    <t>1255.</t>
  </si>
  <si>
    <t>1256.</t>
  </si>
  <si>
    <t>1257.</t>
  </si>
  <si>
    <t>1258.</t>
  </si>
  <si>
    <t>1259.</t>
  </si>
  <si>
    <t>1260.</t>
  </si>
  <si>
    <t>1261.</t>
  </si>
  <si>
    <t>1262.</t>
  </si>
  <si>
    <t>1263.</t>
  </si>
  <si>
    <t>1264.</t>
  </si>
  <si>
    <t>1265.</t>
  </si>
  <si>
    <t>1266.</t>
  </si>
  <si>
    <t>1267.</t>
  </si>
  <si>
    <t>1268.</t>
  </si>
  <si>
    <t>1269.</t>
  </si>
  <si>
    <t>1270.</t>
  </si>
  <si>
    <t>1271.</t>
  </si>
  <si>
    <t>1272.</t>
  </si>
  <si>
    <t>1273.</t>
  </si>
  <si>
    <t>1274.</t>
  </si>
  <si>
    <t>1275.</t>
  </si>
  <si>
    <t>1276.</t>
  </si>
  <si>
    <t>1277.</t>
  </si>
  <si>
    <t>1278.</t>
  </si>
  <si>
    <t>1279.</t>
  </si>
  <si>
    <t>1280.</t>
  </si>
  <si>
    <t>1281.</t>
  </si>
  <si>
    <t>1282.</t>
  </si>
  <si>
    <t>1283.</t>
  </si>
  <si>
    <t>1284.</t>
  </si>
  <si>
    <t>1285.</t>
  </si>
  <si>
    <t>1286.</t>
  </si>
  <si>
    <t>1287.</t>
  </si>
  <si>
    <t>1288.</t>
  </si>
  <si>
    <t>1289.</t>
  </si>
  <si>
    <t>1290.</t>
  </si>
  <si>
    <t>1291.</t>
  </si>
  <si>
    <t>1292.</t>
  </si>
  <si>
    <t>1293.</t>
  </si>
  <si>
    <t>1294.</t>
  </si>
  <si>
    <t>1295.</t>
  </si>
  <si>
    <t>1296.</t>
  </si>
  <si>
    <t>1297.</t>
  </si>
  <si>
    <t>1298.</t>
  </si>
  <si>
    <t>1299.</t>
  </si>
  <si>
    <t>1300.</t>
  </si>
  <si>
    <t>1301.</t>
  </si>
  <si>
    <t>1302.</t>
  </si>
  <si>
    <t>1303.</t>
  </si>
  <si>
    <t>1304.</t>
  </si>
  <si>
    <t>1305.</t>
  </si>
  <si>
    <t>1306.</t>
  </si>
  <si>
    <t>1307.</t>
  </si>
  <si>
    <t>1308.</t>
  </si>
  <si>
    <t>1309.</t>
  </si>
  <si>
    <t>1310.</t>
  </si>
  <si>
    <t>1311.</t>
  </si>
  <si>
    <t>1312.</t>
  </si>
  <si>
    <t>1313.</t>
  </si>
  <si>
    <t>1314.</t>
  </si>
  <si>
    <t>1315.</t>
  </si>
  <si>
    <t>1316.</t>
  </si>
  <si>
    <t>1317.</t>
  </si>
  <si>
    <t>1318.</t>
  </si>
  <si>
    <t>1319.</t>
  </si>
  <si>
    <t>1320.</t>
  </si>
  <si>
    <t>1321.</t>
  </si>
  <si>
    <t>1322.</t>
  </si>
  <si>
    <t>1323.</t>
  </si>
  <si>
    <t>1324.</t>
  </si>
  <si>
    <t>1325.</t>
  </si>
  <si>
    <t>1326.</t>
  </si>
  <si>
    <t>1327.</t>
  </si>
  <si>
    <t>1328.</t>
  </si>
  <si>
    <t>1329.</t>
  </si>
  <si>
    <t>1330.</t>
  </si>
  <si>
    <t>1331.</t>
  </si>
  <si>
    <t>1332.</t>
  </si>
  <si>
    <t>1333.</t>
  </si>
  <si>
    <t>1334.</t>
  </si>
  <si>
    <t>1335.</t>
  </si>
  <si>
    <t>1336.</t>
  </si>
  <si>
    <t>1337.</t>
  </si>
  <si>
    <t>1338.</t>
  </si>
  <si>
    <t>1339.</t>
  </si>
  <si>
    <t>1340.</t>
  </si>
  <si>
    <t>1341.</t>
  </si>
  <si>
    <t>1342.</t>
  </si>
  <si>
    <t>1343.</t>
  </si>
  <si>
    <t>1344.</t>
  </si>
  <si>
    <t>1345.</t>
  </si>
  <si>
    <t>1346.</t>
  </si>
  <si>
    <t>1347.</t>
  </si>
  <si>
    <t>1348.</t>
  </si>
  <si>
    <t>1349.</t>
  </si>
  <si>
    <t>1350.</t>
  </si>
  <si>
    <t>1351.</t>
  </si>
  <si>
    <t>1352.</t>
  </si>
  <si>
    <t>1353.</t>
  </si>
  <si>
    <t>1354.</t>
  </si>
  <si>
    <t>1355.</t>
  </si>
  <si>
    <t>1356.</t>
  </si>
  <si>
    <t>1357.</t>
  </si>
  <si>
    <t>1358.</t>
  </si>
  <si>
    <t>1359.</t>
  </si>
  <si>
    <t>1360.</t>
  </si>
  <si>
    <t>1361.</t>
  </si>
  <si>
    <t>1362.</t>
  </si>
  <si>
    <t>1363.</t>
  </si>
  <si>
    <t>1364.</t>
  </si>
  <si>
    <t>1365.</t>
  </si>
  <si>
    <t>1366.</t>
  </si>
  <si>
    <t>1367.</t>
  </si>
  <si>
    <t>1368.</t>
  </si>
  <si>
    <t>1369.</t>
  </si>
  <si>
    <t>1370.</t>
  </si>
  <si>
    <t>1371.</t>
  </si>
  <si>
    <t>1372.</t>
  </si>
  <si>
    <t>1373.</t>
  </si>
  <si>
    <t>1374.</t>
  </si>
  <si>
    <t>1375.</t>
  </si>
  <si>
    <t>1376.</t>
  </si>
  <si>
    <t>1377.</t>
  </si>
  <si>
    <t>1378.</t>
  </si>
  <si>
    <t>1379.</t>
  </si>
  <si>
    <t>1380.</t>
  </si>
  <si>
    <t>1381.</t>
  </si>
  <si>
    <t>1382.</t>
  </si>
  <si>
    <t>1383.</t>
  </si>
  <si>
    <t>139.</t>
  </si>
  <si>
    <t>140.</t>
  </si>
  <si>
    <t>Összeg</t>
  </si>
  <si>
    <t>ROI %</t>
  </si>
  <si>
    <t>Összes egység</t>
  </si>
  <si>
    <t>ÖSSZES nyeremény</t>
  </si>
  <si>
    <t>WinRATE</t>
  </si>
  <si>
    <t>Összes veszteség</t>
  </si>
  <si>
    <t>Össz. vesztes</t>
  </si>
  <si>
    <t>Összes nyeremény</t>
  </si>
  <si>
    <t>Össz. nyertes</t>
  </si>
  <si>
    <t>Össz. fogadás</t>
  </si>
  <si>
    <t>Megforgatott összeg</t>
  </si>
  <si>
    <t>Vasárnap</t>
  </si>
  <si>
    <t>Szombat</t>
  </si>
  <si>
    <t>Péntek</t>
  </si>
  <si>
    <t>Csütörtök</t>
  </si>
  <si>
    <t>Szerda</t>
  </si>
  <si>
    <t>Kedd</t>
  </si>
  <si>
    <t>Hétfő</t>
  </si>
  <si>
    <t>Átlag oods</t>
  </si>
  <si>
    <t>Hét napja</t>
  </si>
  <si>
    <t>mérkőzés gól 2,5 felett</t>
  </si>
  <si>
    <t>első félidő 1,5 gól felett</t>
  </si>
  <si>
    <t>első félidő 2,75 gól felett</t>
  </si>
  <si>
    <t>első félidő 3 gól felett</t>
  </si>
  <si>
    <t>első félidő 1 gól felett</t>
  </si>
  <si>
    <t>mérkőzés gól 2 felett</t>
  </si>
  <si>
    <t>első félidő 2,5 gól felett</t>
  </si>
  <si>
    <t>nyertes</t>
  </si>
  <si>
    <t>vesztes</t>
  </si>
  <si>
    <t>mérkőzés gól 3 felett</t>
  </si>
  <si>
    <t>mérkőzés gól 4 felett</t>
  </si>
  <si>
    <t>mérkőzés gól 2,75 felett</t>
  </si>
  <si>
    <t>első félidő 0,5 gól felett</t>
  </si>
  <si>
    <t>mérkőzés gól 4,5 felett</t>
  </si>
  <si>
    <t>mind2 csapat szerez gólt</t>
  </si>
  <si>
    <t>mérkőzés gól 3,5 felett</t>
  </si>
  <si>
    <t>mérkőzés gól 5 felett</t>
  </si>
  <si>
    <t>mérkőzés gól 4,75 felett</t>
  </si>
  <si>
    <t>hazai csapat góljai 1,5 felett</t>
  </si>
  <si>
    <t>vendégcsapat góljai 1,5 felett</t>
  </si>
  <si>
    <t>Union Espanola vs Dep. Union La Calera</t>
  </si>
  <si>
    <t>mérkőzés gól 3,75 felett</t>
  </si>
  <si>
    <t>Al-Sharjah vs Al-Wahda (UAE)</t>
  </si>
  <si>
    <t>Vikingur Reykjavik vs Flykir</t>
  </si>
  <si>
    <t>HK Kopavogs vs Breidablik</t>
  </si>
  <si>
    <t>Greenville vs Chattanooga Red Wolves</t>
  </si>
  <si>
    <t>Cerro Porteno vs Sp. Luqueno</t>
  </si>
  <si>
    <t>Libertad Asuncion vs General Caballero JLM</t>
  </si>
  <si>
    <t>Atlanta vs Charlotte</t>
  </si>
  <si>
    <t>KR vs Valur</t>
  </si>
  <si>
    <t>Ausztria vs Szerbia</t>
  </si>
  <si>
    <t>Olaszország vs Törökország</t>
  </si>
  <si>
    <t>Independiente de Mendoza vs Union SF</t>
  </si>
  <si>
    <t>Brazília vs Jamaika</t>
  </si>
  <si>
    <t>Keflavik vs Leiknir R.</t>
  </si>
  <si>
    <t>Fjölnir vs Njardvik</t>
  </si>
  <si>
    <t>Selfoss vs Reynir Sandgerdi</t>
  </si>
  <si>
    <t>Honduras vs Kuba</t>
  </si>
  <si>
    <t>Panama vs Guyana</t>
  </si>
  <si>
    <t>Costa Rica vs Saint Kitts and Nevis</t>
  </si>
  <si>
    <t>Salvador vs Puerto Rico</t>
  </si>
  <si>
    <t>IR Reykjavik vs ÍBV</t>
  </si>
  <si>
    <t>eredmény: ÍBV</t>
  </si>
  <si>
    <t>Grotta vs Throttur Reykjavik</t>
  </si>
  <si>
    <t>Club de Lyon FC vs Georgia Lions</t>
  </si>
  <si>
    <t>Keski Uusimaa vs Atlantis</t>
  </si>
  <si>
    <t>Racing Montevideo  vs Fenix Montevideo</t>
  </si>
  <si>
    <t>Guarani SP vs Operario PR</t>
  </si>
  <si>
    <t>Montevideo Wanderers vs Penarol Montevideo</t>
  </si>
  <si>
    <t>Fort Wayne FC vs FC Buffalo</t>
  </si>
  <si>
    <t>Brave SC vs Brooke House FC</t>
  </si>
  <si>
    <t>Charlotte Independence 2 vs North Carolina FC U23</t>
  </si>
  <si>
    <t>SC United Bantams vs Wake FC</t>
  </si>
  <si>
    <t>CA Progreso Montevideo vs River Plate Montevideo</t>
  </si>
  <si>
    <t>első félidő 1,75 gól felett</t>
  </si>
  <si>
    <t>Long Island Rough Riders vs Hudson Valley Hammers</t>
  </si>
  <si>
    <t>Weston FC vs Sarasota Paradise</t>
  </si>
  <si>
    <t>Capital FC vs West Seattle Junction</t>
  </si>
  <si>
    <t>Birmingham Legion FC 2 vs Athens United</t>
  </si>
  <si>
    <t>Argentína vs Paraguay(U23)</t>
  </si>
  <si>
    <t>Ghána vs Közép-afrikai Köztársaság</t>
  </si>
  <si>
    <t>Vila Nova GO vs Ceara</t>
  </si>
  <si>
    <t>Sport Recife vs Paysandu</t>
  </si>
  <si>
    <t>Ypiranga RS vs Tombense MG</t>
  </si>
  <si>
    <t>CSA vs Sao Jose RS</t>
  </si>
  <si>
    <t>Floresta vs AD Confianca SE</t>
  </si>
  <si>
    <t>Cartagena vs Orsomarso Palmira</t>
  </si>
  <si>
    <t>Atl. Huila vs Tigres Bogota</t>
  </si>
  <si>
    <t>Cucuta Deportivo vs Union Magdalena</t>
  </si>
  <si>
    <t>Santos vs Gremio RS (U20)</t>
  </si>
  <si>
    <t>Észak-Írország vs Andorra</t>
  </si>
  <si>
    <t>Stabaek vs Mjöndalen</t>
  </si>
  <si>
    <t>Thor Akureyri vs Stjarnan</t>
  </si>
  <si>
    <t>Godoy Cruz vs Rosario Central</t>
  </si>
  <si>
    <t>szögletek 8.5 fölött</t>
  </si>
  <si>
    <t>Toronto FC 2 vs New York City FC 2</t>
  </si>
  <si>
    <t>Real Monarch SLC vs Kansas City 2</t>
  </si>
  <si>
    <t>Argentinos Juniors vs Central Corodba SDE</t>
  </si>
  <si>
    <t>Gimnasia LP vs Barracas Central</t>
  </si>
  <si>
    <t>Vikingur Reykjavik vs Fylkir</t>
  </si>
  <si>
    <t>Aegir vs Kormakur/hvot</t>
  </si>
  <si>
    <t>első félidő 0,75 gól felett</t>
  </si>
  <si>
    <t>Talleres de Cordoba vs Atl. Platense</t>
  </si>
  <si>
    <t>mérkőzés gól 1,75 felett</t>
  </si>
  <si>
    <t>Boca Juniors vs Velez Sarsfield</t>
  </si>
  <si>
    <t>HFX Wanderers FC vs Forge FC</t>
  </si>
  <si>
    <t>Kolumbia vs Bolívia</t>
  </si>
  <si>
    <t>ázsiai hendi Kolumbia -2</t>
  </si>
  <si>
    <t>Brasiliense DF vs Capital FC TO</t>
  </si>
  <si>
    <t>hazai csapat góljai 3,5 felett</t>
  </si>
  <si>
    <t>Szerbia vs Anglia</t>
  </si>
  <si>
    <t>Deportivo Coopsol vs Dep. Minicipal</t>
  </si>
  <si>
    <t>Gremio RS vs Botafogo RJ</t>
  </si>
  <si>
    <t>mérkőzés gól 5,5 felett</t>
  </si>
  <si>
    <t>Cuiaba vs Fortaleza</t>
  </si>
  <si>
    <t>első félidő 3,5 gól felett</t>
  </si>
  <si>
    <t>Huntsville City FC vs Chicago 2</t>
  </si>
  <si>
    <t>Colorado 2 vs Los Angeles Galaxy 2</t>
  </si>
  <si>
    <t>Ausztria vs Franciaország</t>
  </si>
  <si>
    <t>ABC vs Volta Redonda</t>
  </si>
  <si>
    <t>Nautico PE vs Floresta</t>
  </si>
  <si>
    <t>Atletico MG vs Palmeiras SP</t>
  </si>
  <si>
    <t>Chapecoense vs Operario PR</t>
  </si>
  <si>
    <t>Northern Colorado Hailstorm FC vs ONE Knoxville SC</t>
  </si>
  <si>
    <t>IA Akranes vs KR</t>
  </si>
  <si>
    <t xml:space="preserve">Valur vs Vikingur Reykjavik </t>
  </si>
  <si>
    <t>A.C. Connecticut vs Vermont Green</t>
  </si>
  <si>
    <t>vendégcsapat góljai 2,5 felett</t>
  </si>
  <si>
    <t>vendégcsapat góljai 3,5 felett</t>
  </si>
  <si>
    <t>Union Macomb vs Ann Arbor</t>
  </si>
  <si>
    <t>Guarani SP vs Ituano</t>
  </si>
  <si>
    <t>Skócia vs Svájc</t>
  </si>
  <si>
    <t>eredmény: Svájc</t>
  </si>
  <si>
    <t>Grotta vs Njardvik</t>
  </si>
  <si>
    <t>mind2 csapat szerez gólt v mérkőzés gól 2,5 felett</t>
  </si>
  <si>
    <t>Sao Paulo SP vs Cuiaba</t>
  </si>
  <si>
    <t>Atletico GO vs Criciuma</t>
  </si>
  <si>
    <t>Botafogo RJ vs Athletico PR</t>
  </si>
  <si>
    <t>Botafogo RJ vs Bragantino (U20)</t>
  </si>
  <si>
    <t>első félidő 2 gól felett</t>
  </si>
  <si>
    <t>Rayo Zuliano vs Falcon Heroes FC</t>
  </si>
  <si>
    <t>Nublense vs Huachipato</t>
  </si>
  <si>
    <t>1.f. szögletek 7 fölött</t>
  </si>
  <si>
    <t>szögletek 11 fölött</t>
  </si>
  <si>
    <t>Keflavik vs Throttur Reykjavik</t>
  </si>
  <si>
    <t>hazai csapat góljai 2,5 felett</t>
  </si>
  <si>
    <t>Moca FC vs Cibao FC</t>
  </si>
  <si>
    <t>Vitoria BA vs Altetico MG</t>
  </si>
  <si>
    <t>Academia Puerto Cabello vs Carabobo FC</t>
  </si>
  <si>
    <t>Deportivo La Guaira vs CS Maritimo de La Guaira</t>
  </si>
  <si>
    <t>Vila Nova GO vs Mirassol SP</t>
  </si>
  <si>
    <t>Ceara vs Sport Recife</t>
  </si>
  <si>
    <t>Hollandia vs Franciaroszág</t>
  </si>
  <si>
    <t>Pathfinder FC vs Seacoast United Phantoms</t>
  </si>
  <si>
    <t>Western Mass Pioneers vs Boston City</t>
  </si>
  <si>
    <t>hazai csapat góljai 4,5 felett</t>
  </si>
  <si>
    <t>Utah United vs Flatirons Rush SC</t>
  </si>
  <si>
    <t>FCS Tucson vs California Seahorses</t>
  </si>
  <si>
    <t>United Pdx vs Ballard FC</t>
  </si>
  <si>
    <t>Savannah Clovers vs Michigan Stars</t>
  </si>
  <si>
    <t>Cuiaba vs Atletico GO</t>
  </si>
  <si>
    <t>Portuguesa RJ vs Audax Rio RJ</t>
  </si>
  <si>
    <t>Salem City vs Wake FC</t>
  </si>
  <si>
    <t>Louisiana Krewe FC vs Mississippi Brilla</t>
  </si>
  <si>
    <t>Westchester Flames vs Ironbound SC</t>
  </si>
  <si>
    <t>Ashville City SC vs Bothan United</t>
  </si>
  <si>
    <t>Virginia Marauders GC vs Christos FC</t>
  </si>
  <si>
    <t>Breidablik vs IA Akranes</t>
  </si>
  <si>
    <t>FH vs Fylkir</t>
  </si>
  <si>
    <t>Rangers de Talca vs Comunal Cabrero</t>
  </si>
  <si>
    <t>mérkőzés gól 8,5 felett</t>
  </si>
  <si>
    <t>mérkőzés gól 9,5 felett</t>
  </si>
  <si>
    <t>mérkőzés gól 10,5 felett</t>
  </si>
  <si>
    <t>Palmeiras SP vs Juventude RS</t>
  </si>
  <si>
    <t>Atletico MG vs Fortaleza</t>
  </si>
  <si>
    <t>Bragantino vs Vitoria BA</t>
  </si>
  <si>
    <t>Horvátország vs Olaszország</t>
  </si>
  <si>
    <t>eredmény: Olaszo (dtv)</t>
  </si>
  <si>
    <t>Selfoss vs Haukar</t>
  </si>
  <si>
    <t>ázsiai hendi: Selfoss -1</t>
  </si>
  <si>
    <t>Kolumbia vs Paraguay</t>
  </si>
  <si>
    <t>eredmény: Kolumbia</t>
  </si>
  <si>
    <t>Brazília vs Costa Rica</t>
  </si>
  <si>
    <t>ázsiai hendi: Brazília -2</t>
  </si>
  <si>
    <t>Botafogos SP vs Monte Azul SP</t>
  </si>
  <si>
    <t>AA Aparecidense vs Nautico PE</t>
  </si>
  <si>
    <t>CSD San Antonio Unido vs Universidad de Chile</t>
  </si>
  <si>
    <t>San Antonio FC Cotacachi cs Manta FC</t>
  </si>
  <si>
    <t>Mirassol SP vs Santos SP</t>
  </si>
  <si>
    <t>America MG vs Avai</t>
  </si>
  <si>
    <t>Amazonas AM vs Coritiba</t>
  </si>
  <si>
    <t>Ponte Preta vs Ceara</t>
  </si>
  <si>
    <t>Leiknir R vs Throttur Reykjavik</t>
  </si>
  <si>
    <t>Dalvik/Reynir vs Thor Akureyri</t>
  </si>
  <si>
    <t>Tombense MG vs Caxias RS</t>
  </si>
  <si>
    <t>eredmény: Tombense</t>
  </si>
  <si>
    <t>Orlando 2 vs Atlanta Utd 2</t>
  </si>
  <si>
    <t>Toronto FC 2 vs Inter Miami 2</t>
  </si>
  <si>
    <t>Philadelphia 2 vs New York RB 2</t>
  </si>
  <si>
    <t>Stjarnan vs Vikingur Reykjavik</t>
  </si>
  <si>
    <t>KR vs Flykir</t>
  </si>
  <si>
    <t>Hviti Riddarinn vs KV Reykjavik</t>
  </si>
  <si>
    <t>mérkőzés gól 6,5 felett</t>
  </si>
  <si>
    <t>Charlotte Eagles vs Wake FC</t>
  </si>
  <si>
    <t>Fort Wayne FC vs Dayton Dutch Lions</t>
  </si>
  <si>
    <t>Western Mass Pioneers vs Blackwatch Rush</t>
  </si>
  <si>
    <t>Ocean City Nor'easters vs West Chester United</t>
  </si>
  <si>
    <t>Midlakes Utd vs Ballard FC</t>
  </si>
  <si>
    <t>Bavarian United SC vs Thunder Bay Chill</t>
  </si>
  <si>
    <t>Brooke House FC vs Inter Gainesville</t>
  </si>
  <si>
    <t>A.C. Connecticut vs Boston Bolts</t>
  </si>
  <si>
    <t>Vasco Da Gama RJ vs Botafogo RJ</t>
  </si>
  <si>
    <t>Boston City vs Seacoast United Phantoms</t>
  </si>
  <si>
    <t>East Atlanta FC vs Asheville City SC</t>
  </si>
  <si>
    <t>Ironbound SV vs Morris Elite</t>
  </si>
  <si>
    <t>Throttur Reykjavik vs Grindavik</t>
  </si>
  <si>
    <t>Njardvik vs Afturelding</t>
  </si>
  <si>
    <t>Vikingur Reykjavik vs Fram</t>
  </si>
  <si>
    <t>Inter Miami 2 vs Atlanta Utd 2</t>
  </si>
  <si>
    <t>FC Cincinnati 2 vs New England 2</t>
  </si>
  <si>
    <t>Vancouver 2 vs St. Louis 2</t>
  </si>
  <si>
    <t>Minnesota 2 vs Houston 2</t>
  </si>
  <si>
    <t>Kansas City 2 vs Austin 2</t>
  </si>
  <si>
    <t>New York RB 2 vs Columbus 2</t>
  </si>
  <si>
    <t>San Jose 2 vs Los Angeles Galaxy 2</t>
  </si>
  <si>
    <t>Tacoma Defiance vs Portland 2</t>
  </si>
  <si>
    <t>Real Monarchs SLC vs North Texas SC</t>
  </si>
</sst>
</file>

<file path=xl/styles.xml><?xml version="1.0" encoding="utf-8"?>
<styleSheet xmlns="http://schemas.openxmlformats.org/spreadsheetml/2006/main">
  <numFmts count="6">
    <numFmt numFmtId="164" formatCode="_-* #,##0.00_-;\-* #,##0.00_-;_-* &quot;-&quot;??_-;_-@_-"/>
    <numFmt numFmtId="165" formatCode="0.0%"/>
    <numFmt numFmtId="166" formatCode="#,##0\ &quot;Ft&quot;"/>
    <numFmt numFmtId="167" formatCode="_-* #,##0_-;\-* #,##0_-;_-* &quot;-&quot;??_-;_-@_-"/>
    <numFmt numFmtId="168" formatCode="#,##0_ ;\-#,##0\ "/>
    <numFmt numFmtId="169" formatCode="#,##0&quot; Ft&quot;"/>
  </numFmts>
  <fonts count="17">
    <font>
      <sz val="11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0"/>
      <color theme="1"/>
      <name val="Britannic Bold"/>
      <family val="2"/>
    </font>
    <font>
      <b/>
      <sz val="10"/>
      <color theme="1"/>
      <name val="Britannic Bold"/>
      <family val="2"/>
    </font>
    <font>
      <sz val="11"/>
      <color theme="1"/>
      <name val="Britannic Bold"/>
      <family val="2"/>
    </font>
    <font>
      <sz val="10"/>
      <color rgb="FF000000"/>
      <name val="Britannic Bold"/>
      <family val="2"/>
    </font>
    <font>
      <b/>
      <sz val="11"/>
      <color theme="1"/>
      <name val="Britannic Bold"/>
      <family val="2"/>
    </font>
    <font>
      <sz val="11"/>
      <color rgb="FF000000"/>
      <name val="Britannic Bold"/>
      <family val="2"/>
    </font>
    <font>
      <sz val="11"/>
      <color theme="1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3F3F3F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000000"/>
      <name val="Britannic Bold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B4C7DC"/>
        <bgColor rgb="FFBDD7EE"/>
      </patternFill>
    </fill>
    <fill>
      <patternFill patternType="solid">
        <fgColor rgb="FFFFBF00"/>
        <bgColor rgb="FFFFC000"/>
      </patternFill>
    </fill>
  </fills>
  <borders count="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</borders>
  <cellStyleXfs count="5">
    <xf numFmtId="0" fontId="0" fillId="0" borderId="0"/>
    <xf numFmtId="0" fontId="1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2" borderId="1" applyNumberFormat="0" applyAlignment="0" applyProtection="0"/>
  </cellStyleXfs>
  <cellXfs count="79">
    <xf numFmtId="0" fontId="0" fillId="0" borderId="0" xfId="0"/>
    <xf numFmtId="0" fontId="2" fillId="0" borderId="0" xfId="1" applyFont="1" applyAlignment="1"/>
    <xf numFmtId="166" fontId="2" fillId="0" borderId="0" xfId="1" applyNumberFormat="1" applyFont="1" applyAlignment="1"/>
    <xf numFmtId="0" fontId="2" fillId="0" borderId="0" xfId="1" applyFont="1" applyAlignment="1">
      <alignment horizontal="right"/>
    </xf>
    <xf numFmtId="2" fontId="3" fillId="0" borderId="0" xfId="1" applyNumberFormat="1" applyFont="1"/>
    <xf numFmtId="0" fontId="3" fillId="0" borderId="0" xfId="1" applyFont="1" applyAlignment="1">
      <alignment horizontal="center"/>
    </xf>
    <xf numFmtId="0" fontId="4" fillId="0" borderId="0" xfId="0" applyFont="1"/>
    <xf numFmtId="166" fontId="3" fillId="0" borderId="0" xfId="1" applyNumberFormat="1" applyFont="1" applyAlignment="1">
      <alignment horizontal="center"/>
    </xf>
    <xf numFmtId="10" fontId="3" fillId="0" borderId="0" xfId="1" applyNumberFormat="1" applyFont="1" applyAlignment="1">
      <alignment horizontal="center"/>
    </xf>
    <xf numFmtId="0" fontId="2" fillId="0" borderId="0" xfId="1" applyFont="1" applyAlignment="1">
      <alignment horizontal="center"/>
    </xf>
    <xf numFmtId="0" fontId="5" fillId="0" borderId="0" xfId="1" applyFont="1" applyAlignment="1"/>
    <xf numFmtId="165" fontId="3" fillId="0" borderId="0" xfId="1" applyNumberFormat="1" applyFont="1" applyAlignment="1">
      <alignment horizontal="center"/>
    </xf>
    <xf numFmtId="166" fontId="4" fillId="0" borderId="0" xfId="0" applyNumberFormat="1" applyFont="1"/>
    <xf numFmtId="0" fontId="2" fillId="0" borderId="0" xfId="1" applyNumberFormat="1" applyFont="1" applyAlignment="1"/>
    <xf numFmtId="0" fontId="2" fillId="0" borderId="0" xfId="1" applyNumberFormat="1" applyFont="1" applyAlignment="1">
      <alignment horizontal="center"/>
    </xf>
    <xf numFmtId="0" fontId="4" fillId="0" borderId="0" xfId="0" applyNumberFormat="1" applyFont="1"/>
    <xf numFmtId="0" fontId="4" fillId="0" borderId="0" xfId="0" applyFont="1" applyFill="1"/>
    <xf numFmtId="166" fontId="3" fillId="0" borderId="0" xfId="1" applyNumberFormat="1" applyFont="1"/>
    <xf numFmtId="166" fontId="2" fillId="0" borderId="0" xfId="1" applyNumberFormat="1" applyFont="1"/>
    <xf numFmtId="0" fontId="4" fillId="0" borderId="0" xfId="0" applyFont="1" applyFill="1" applyBorder="1"/>
    <xf numFmtId="0" fontId="4" fillId="0" borderId="0" xfId="1" applyFont="1" applyAlignment="1">
      <alignment horizontal="center"/>
    </xf>
    <xf numFmtId="166" fontId="7" fillId="0" borderId="0" xfId="1" applyNumberFormat="1" applyFont="1" applyAlignment="1"/>
    <xf numFmtId="14" fontId="4" fillId="0" borderId="0" xfId="1" applyNumberFormat="1" applyFont="1" applyAlignment="1"/>
    <xf numFmtId="0" fontId="2" fillId="0" borderId="0" xfId="1" applyNumberFormat="1" applyFont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4" fillId="0" borderId="0" xfId="1" applyFont="1" applyFill="1" applyBorder="1" applyAlignment="1"/>
    <xf numFmtId="0" fontId="2" fillId="0" borderId="0" xfId="1" applyNumberFormat="1" applyFont="1" applyFill="1" applyAlignment="1">
      <alignment horizontal="center"/>
    </xf>
    <xf numFmtId="0" fontId="0" fillId="0" borderId="0" xfId="0" applyFill="1"/>
    <xf numFmtId="14" fontId="4" fillId="0" borderId="0" xfId="1" applyNumberFormat="1" applyFont="1" applyFill="1" applyBorder="1" applyAlignment="1"/>
    <xf numFmtId="14" fontId="4" fillId="0" borderId="2" xfId="1" applyNumberFormat="1" applyFont="1" applyFill="1" applyBorder="1" applyAlignment="1"/>
    <xf numFmtId="165" fontId="14" fillId="0" borderId="0" xfId="3" applyNumberFormat="1" applyFont="1"/>
    <xf numFmtId="167" fontId="9" fillId="2" borderId="1" xfId="4" applyNumberFormat="1"/>
    <xf numFmtId="9" fontId="12" fillId="2" borderId="1" xfId="4" applyNumberFormat="1" applyFont="1"/>
    <xf numFmtId="168" fontId="12" fillId="2" borderId="1" xfId="4" applyNumberFormat="1" applyFont="1"/>
    <xf numFmtId="0" fontId="9" fillId="2" borderId="1" xfId="4"/>
    <xf numFmtId="0" fontId="14" fillId="0" borderId="0" xfId="0" applyFont="1"/>
    <xf numFmtId="3" fontId="13" fillId="0" borderId="0" xfId="0" applyNumberFormat="1" applyFont="1"/>
    <xf numFmtId="9" fontId="14" fillId="0" borderId="0" xfId="3" applyFont="1"/>
    <xf numFmtId="168" fontId="11" fillId="0" borderId="0" xfId="2" applyNumberFormat="1" applyFont="1"/>
    <xf numFmtId="3" fontId="14" fillId="0" borderId="0" xfId="0" applyNumberFormat="1" applyFont="1"/>
    <xf numFmtId="0" fontId="13" fillId="0" borderId="0" xfId="0" applyFont="1"/>
    <xf numFmtId="0" fontId="15" fillId="0" borderId="0" xfId="0" applyFont="1"/>
    <xf numFmtId="164" fontId="15" fillId="0" borderId="0" xfId="2" applyNumberFormat="1" applyFont="1"/>
    <xf numFmtId="2" fontId="15" fillId="0" borderId="0" xfId="0" applyNumberFormat="1" applyFont="1"/>
    <xf numFmtId="0" fontId="10" fillId="2" borderId="1" xfId="4" applyFont="1"/>
    <xf numFmtId="165" fontId="0" fillId="0" borderId="0" xfId="3" applyNumberFormat="1" applyFont="1"/>
    <xf numFmtId="167" fontId="12" fillId="2" borderId="1" xfId="4" applyNumberFormat="1" applyFont="1"/>
    <xf numFmtId="164" fontId="12" fillId="2" borderId="1" xfId="4" applyNumberFormat="1" applyFont="1"/>
    <xf numFmtId="0" fontId="12" fillId="2" borderId="1" xfId="4" applyFont="1"/>
    <xf numFmtId="9" fontId="13" fillId="0" borderId="0" xfId="3" applyFont="1"/>
    <xf numFmtId="0" fontId="11" fillId="0" borderId="0" xfId="0" applyFont="1"/>
    <xf numFmtId="167" fontId="11" fillId="0" borderId="0" xfId="2" applyNumberFormat="1" applyFont="1"/>
    <xf numFmtId="164" fontId="11" fillId="0" borderId="0" xfId="2" applyNumberFormat="1" applyFont="1"/>
    <xf numFmtId="166" fontId="4" fillId="0" borderId="0" xfId="0" applyNumberFormat="1" applyFont="1" applyFill="1"/>
    <xf numFmtId="0" fontId="4" fillId="0" borderId="0" xfId="0" applyFont="1" applyBorder="1"/>
    <xf numFmtId="0" fontId="4" fillId="0" borderId="2" xfId="0" applyFont="1" applyBorder="1"/>
    <xf numFmtId="166" fontId="4" fillId="5" borderId="0" xfId="0" applyNumberFormat="1" applyFont="1" applyFill="1"/>
    <xf numFmtId="0" fontId="4" fillId="3" borderId="0" xfId="0" applyFont="1" applyFill="1"/>
    <xf numFmtId="0" fontId="4" fillId="4" borderId="0" xfId="0" applyFont="1" applyFill="1"/>
    <xf numFmtId="166" fontId="4" fillId="0" borderId="0" xfId="0" applyNumberFormat="1" applyFont="1" applyFill="1" applyBorder="1"/>
    <xf numFmtId="166" fontId="7" fillId="0" borderId="0" xfId="1" applyNumberFormat="1" applyFont="1" applyFill="1" applyBorder="1" applyAlignment="1"/>
    <xf numFmtId="0" fontId="0" fillId="0" borderId="0" xfId="0" applyFill="1" applyBorder="1"/>
    <xf numFmtId="0" fontId="4" fillId="4" borderId="2" xfId="0" applyFont="1" applyFill="1" applyBorder="1"/>
    <xf numFmtId="14" fontId="16" fillId="0" borderId="0" xfId="1" applyNumberFormat="1" applyFont="1" applyBorder="1" applyAlignment="1"/>
    <xf numFmtId="0" fontId="16" fillId="0" borderId="0" xfId="0" applyFont="1"/>
    <xf numFmtId="0" fontId="16" fillId="0" borderId="0" xfId="0" applyFont="1" applyBorder="1"/>
    <xf numFmtId="169" fontId="16" fillId="0" borderId="0" xfId="0" applyNumberFormat="1" applyFont="1"/>
    <xf numFmtId="14" fontId="16" fillId="0" borderId="3" xfId="1" applyNumberFormat="1" applyFont="1" applyBorder="1" applyAlignment="1"/>
    <xf numFmtId="0" fontId="16" fillId="0" borderId="3" xfId="0" applyFont="1" applyBorder="1"/>
    <xf numFmtId="0" fontId="16" fillId="6" borderId="0" xfId="0" applyFont="1" applyFill="1"/>
    <xf numFmtId="0" fontId="16" fillId="7" borderId="3" xfId="0" applyFont="1" applyFill="1" applyBorder="1"/>
    <xf numFmtId="0" fontId="16" fillId="7" borderId="0" xfId="0" applyFont="1" applyFill="1"/>
    <xf numFmtId="14" fontId="16" fillId="0" borderId="2" xfId="1" applyNumberFormat="1" applyFont="1" applyBorder="1" applyAlignment="1"/>
    <xf numFmtId="0" fontId="16" fillId="0" borderId="2" xfId="0" applyFont="1" applyBorder="1"/>
    <xf numFmtId="14" fontId="16" fillId="0" borderId="4" xfId="1" applyNumberFormat="1" applyFont="1" applyBorder="1" applyAlignment="1"/>
    <xf numFmtId="0" fontId="4" fillId="3" borderId="5" xfId="0" applyFont="1" applyFill="1" applyBorder="1"/>
    <xf numFmtId="0" fontId="4" fillId="3" borderId="2" xfId="0" applyFont="1" applyFill="1" applyBorder="1"/>
    <xf numFmtId="169" fontId="16" fillId="5" borderId="0" xfId="0" applyNumberFormat="1" applyFont="1" applyFill="1"/>
    <xf numFmtId="0" fontId="4" fillId="0" borderId="2" xfId="0" applyFont="1" applyFill="1" applyBorder="1"/>
  </cellXfs>
  <cellStyles count="5">
    <cellStyle name="Ezres" xfId="2" builtinId="3"/>
    <cellStyle name="Kimenet" xfId="4" builtinId="21"/>
    <cellStyle name="Normál" xfId="0" builtinId="0"/>
    <cellStyle name="Normál 2" xfId="1"/>
    <cellStyle name="Százalék" xfId="3" builtinId="5"/>
  </cellStyles>
  <dxfs count="0"/>
  <tableStyles count="0" defaultTableStyle="TableStyleMedium2" defaultPivotStyle="PivotStyleLight16"/>
  <colors>
    <mruColors>
      <color rgb="FFFF93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style val="34"/>
  <c:chart>
    <c:title>
      <c:tx>
        <c:rich>
          <a:bodyPr/>
          <a:lstStyle/>
          <a:p>
            <a:pPr>
              <a:defRPr/>
            </a:pPr>
            <a:r>
              <a:rPr lang="hu-HU"/>
              <a:t>Kumulált eredmények 2024.június</a:t>
            </a:r>
          </a:p>
        </c:rich>
      </c:tx>
    </c:title>
    <c:plotArea>
      <c:layout/>
      <c:lineChart>
        <c:grouping val="standard"/>
        <c:ser>
          <c:idx val="0"/>
          <c:order val="0"/>
          <c:marker>
            <c:symbol val="none"/>
          </c:marker>
          <c:cat>
            <c:strRef>
              <c:f>Champs!$A$5:$A$555</c:f>
              <c:strCache>
                <c:ptCount val="551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5.</c:v>
                </c:pt>
                <c:pt idx="5">
                  <c:v>6.</c:v>
                </c:pt>
                <c:pt idx="6">
                  <c:v>7.</c:v>
                </c:pt>
                <c:pt idx="7">
                  <c:v>8.</c:v>
                </c:pt>
                <c:pt idx="8">
                  <c:v>9.</c:v>
                </c:pt>
                <c:pt idx="9">
                  <c:v>10.</c:v>
                </c:pt>
                <c:pt idx="10">
                  <c:v>11.</c:v>
                </c:pt>
                <c:pt idx="11">
                  <c:v>12.</c:v>
                </c:pt>
                <c:pt idx="12">
                  <c:v>13.</c:v>
                </c:pt>
                <c:pt idx="13">
                  <c:v>14.</c:v>
                </c:pt>
                <c:pt idx="14">
                  <c:v>15.</c:v>
                </c:pt>
                <c:pt idx="15">
                  <c:v>16.</c:v>
                </c:pt>
                <c:pt idx="16">
                  <c:v>17.</c:v>
                </c:pt>
                <c:pt idx="17">
                  <c:v>18.</c:v>
                </c:pt>
                <c:pt idx="18">
                  <c:v>19.</c:v>
                </c:pt>
                <c:pt idx="19">
                  <c:v>20.</c:v>
                </c:pt>
                <c:pt idx="20">
                  <c:v>21.</c:v>
                </c:pt>
                <c:pt idx="21">
                  <c:v>22.</c:v>
                </c:pt>
                <c:pt idx="22">
                  <c:v>23.</c:v>
                </c:pt>
                <c:pt idx="23">
                  <c:v>24.</c:v>
                </c:pt>
                <c:pt idx="24">
                  <c:v>25.</c:v>
                </c:pt>
                <c:pt idx="25">
                  <c:v>26.</c:v>
                </c:pt>
                <c:pt idx="26">
                  <c:v>27.</c:v>
                </c:pt>
                <c:pt idx="27">
                  <c:v>28.</c:v>
                </c:pt>
                <c:pt idx="28">
                  <c:v>29.</c:v>
                </c:pt>
                <c:pt idx="29">
                  <c:v>30.</c:v>
                </c:pt>
                <c:pt idx="30">
                  <c:v>31.</c:v>
                </c:pt>
                <c:pt idx="31">
                  <c:v>32.</c:v>
                </c:pt>
                <c:pt idx="32">
                  <c:v>33.</c:v>
                </c:pt>
                <c:pt idx="33">
                  <c:v>34.</c:v>
                </c:pt>
                <c:pt idx="34">
                  <c:v>35.</c:v>
                </c:pt>
                <c:pt idx="35">
                  <c:v>36.</c:v>
                </c:pt>
                <c:pt idx="36">
                  <c:v>37.</c:v>
                </c:pt>
                <c:pt idx="37">
                  <c:v>38.</c:v>
                </c:pt>
                <c:pt idx="38">
                  <c:v>39.</c:v>
                </c:pt>
                <c:pt idx="39">
                  <c:v>40.</c:v>
                </c:pt>
                <c:pt idx="40">
                  <c:v>41.</c:v>
                </c:pt>
                <c:pt idx="41">
                  <c:v>42.</c:v>
                </c:pt>
                <c:pt idx="42">
                  <c:v>43.</c:v>
                </c:pt>
                <c:pt idx="43">
                  <c:v>44.</c:v>
                </c:pt>
                <c:pt idx="44">
                  <c:v>45.</c:v>
                </c:pt>
                <c:pt idx="45">
                  <c:v>46.</c:v>
                </c:pt>
                <c:pt idx="46">
                  <c:v>47.</c:v>
                </c:pt>
                <c:pt idx="47">
                  <c:v>48.</c:v>
                </c:pt>
                <c:pt idx="48">
                  <c:v>49.</c:v>
                </c:pt>
                <c:pt idx="49">
                  <c:v>50.</c:v>
                </c:pt>
                <c:pt idx="50">
                  <c:v>51.</c:v>
                </c:pt>
                <c:pt idx="51">
                  <c:v>52.</c:v>
                </c:pt>
                <c:pt idx="52">
                  <c:v>53.</c:v>
                </c:pt>
                <c:pt idx="53">
                  <c:v>54.</c:v>
                </c:pt>
                <c:pt idx="54">
                  <c:v>55.</c:v>
                </c:pt>
                <c:pt idx="55">
                  <c:v>56.</c:v>
                </c:pt>
                <c:pt idx="56">
                  <c:v>57.</c:v>
                </c:pt>
                <c:pt idx="57">
                  <c:v>58.</c:v>
                </c:pt>
                <c:pt idx="58">
                  <c:v>59.</c:v>
                </c:pt>
                <c:pt idx="59">
                  <c:v>60.</c:v>
                </c:pt>
                <c:pt idx="60">
                  <c:v>61.</c:v>
                </c:pt>
                <c:pt idx="61">
                  <c:v>62.</c:v>
                </c:pt>
                <c:pt idx="62">
                  <c:v>63.</c:v>
                </c:pt>
                <c:pt idx="63">
                  <c:v>64.</c:v>
                </c:pt>
                <c:pt idx="64">
                  <c:v>65.</c:v>
                </c:pt>
                <c:pt idx="65">
                  <c:v>66.</c:v>
                </c:pt>
                <c:pt idx="66">
                  <c:v>67.</c:v>
                </c:pt>
                <c:pt idx="67">
                  <c:v>68.</c:v>
                </c:pt>
                <c:pt idx="68">
                  <c:v>69.</c:v>
                </c:pt>
                <c:pt idx="69">
                  <c:v>70.</c:v>
                </c:pt>
                <c:pt idx="70">
                  <c:v>71.</c:v>
                </c:pt>
                <c:pt idx="71">
                  <c:v>72.</c:v>
                </c:pt>
                <c:pt idx="72">
                  <c:v>73.</c:v>
                </c:pt>
                <c:pt idx="73">
                  <c:v>74.</c:v>
                </c:pt>
                <c:pt idx="74">
                  <c:v>75.</c:v>
                </c:pt>
                <c:pt idx="75">
                  <c:v>76.</c:v>
                </c:pt>
                <c:pt idx="76">
                  <c:v>77.</c:v>
                </c:pt>
                <c:pt idx="77">
                  <c:v>78.</c:v>
                </c:pt>
                <c:pt idx="78">
                  <c:v>79.</c:v>
                </c:pt>
                <c:pt idx="79">
                  <c:v>80.</c:v>
                </c:pt>
                <c:pt idx="80">
                  <c:v>81.</c:v>
                </c:pt>
                <c:pt idx="81">
                  <c:v>82.</c:v>
                </c:pt>
                <c:pt idx="82">
                  <c:v>83.</c:v>
                </c:pt>
                <c:pt idx="83">
                  <c:v>84.</c:v>
                </c:pt>
                <c:pt idx="84">
                  <c:v>85.</c:v>
                </c:pt>
                <c:pt idx="85">
                  <c:v>86.</c:v>
                </c:pt>
                <c:pt idx="86">
                  <c:v>87.</c:v>
                </c:pt>
                <c:pt idx="87">
                  <c:v>88.</c:v>
                </c:pt>
                <c:pt idx="88">
                  <c:v>89.</c:v>
                </c:pt>
                <c:pt idx="89">
                  <c:v>90.</c:v>
                </c:pt>
                <c:pt idx="90">
                  <c:v>91.</c:v>
                </c:pt>
                <c:pt idx="91">
                  <c:v>92.</c:v>
                </c:pt>
                <c:pt idx="92">
                  <c:v>93.</c:v>
                </c:pt>
                <c:pt idx="93">
                  <c:v>94.</c:v>
                </c:pt>
                <c:pt idx="94">
                  <c:v>95.</c:v>
                </c:pt>
                <c:pt idx="95">
                  <c:v>96.</c:v>
                </c:pt>
                <c:pt idx="96">
                  <c:v>97.</c:v>
                </c:pt>
                <c:pt idx="97">
                  <c:v>98.</c:v>
                </c:pt>
                <c:pt idx="98">
                  <c:v>99.</c:v>
                </c:pt>
                <c:pt idx="99">
                  <c:v>100.</c:v>
                </c:pt>
                <c:pt idx="100">
                  <c:v>101.</c:v>
                </c:pt>
                <c:pt idx="101">
                  <c:v>102.</c:v>
                </c:pt>
                <c:pt idx="102">
                  <c:v>103.</c:v>
                </c:pt>
                <c:pt idx="103">
                  <c:v>104.</c:v>
                </c:pt>
                <c:pt idx="104">
                  <c:v>105.</c:v>
                </c:pt>
                <c:pt idx="105">
                  <c:v>106.</c:v>
                </c:pt>
                <c:pt idx="106">
                  <c:v>107.</c:v>
                </c:pt>
                <c:pt idx="107">
                  <c:v>108.</c:v>
                </c:pt>
                <c:pt idx="108">
                  <c:v>109.</c:v>
                </c:pt>
                <c:pt idx="109">
                  <c:v>110.</c:v>
                </c:pt>
                <c:pt idx="110">
                  <c:v>111.</c:v>
                </c:pt>
                <c:pt idx="111">
                  <c:v>112.</c:v>
                </c:pt>
                <c:pt idx="112">
                  <c:v>113.</c:v>
                </c:pt>
                <c:pt idx="113">
                  <c:v>114.</c:v>
                </c:pt>
                <c:pt idx="114">
                  <c:v>115.</c:v>
                </c:pt>
                <c:pt idx="115">
                  <c:v>116.</c:v>
                </c:pt>
                <c:pt idx="116">
                  <c:v>117.</c:v>
                </c:pt>
                <c:pt idx="117">
                  <c:v>118.</c:v>
                </c:pt>
                <c:pt idx="118">
                  <c:v>119.</c:v>
                </c:pt>
                <c:pt idx="119">
                  <c:v>120.</c:v>
                </c:pt>
                <c:pt idx="120">
                  <c:v>121.</c:v>
                </c:pt>
                <c:pt idx="121">
                  <c:v>122.</c:v>
                </c:pt>
                <c:pt idx="122">
                  <c:v>123.</c:v>
                </c:pt>
                <c:pt idx="123">
                  <c:v>124.</c:v>
                </c:pt>
                <c:pt idx="124">
                  <c:v>125.</c:v>
                </c:pt>
                <c:pt idx="125">
                  <c:v>126.</c:v>
                </c:pt>
                <c:pt idx="126">
                  <c:v>127.</c:v>
                </c:pt>
                <c:pt idx="127">
                  <c:v>128.</c:v>
                </c:pt>
                <c:pt idx="128">
                  <c:v>129.</c:v>
                </c:pt>
                <c:pt idx="129">
                  <c:v>130.</c:v>
                </c:pt>
                <c:pt idx="130">
                  <c:v>131.</c:v>
                </c:pt>
                <c:pt idx="131">
                  <c:v>132.</c:v>
                </c:pt>
                <c:pt idx="132">
                  <c:v>133.</c:v>
                </c:pt>
                <c:pt idx="133">
                  <c:v>134.</c:v>
                </c:pt>
                <c:pt idx="134">
                  <c:v>135.</c:v>
                </c:pt>
                <c:pt idx="135">
                  <c:v>136.</c:v>
                </c:pt>
                <c:pt idx="136">
                  <c:v>137.</c:v>
                </c:pt>
                <c:pt idx="137">
                  <c:v>138.</c:v>
                </c:pt>
                <c:pt idx="138">
                  <c:v>139.</c:v>
                </c:pt>
                <c:pt idx="139">
                  <c:v>140.</c:v>
                </c:pt>
                <c:pt idx="140">
                  <c:v>141.</c:v>
                </c:pt>
                <c:pt idx="141">
                  <c:v>142.</c:v>
                </c:pt>
                <c:pt idx="142">
                  <c:v>143.</c:v>
                </c:pt>
                <c:pt idx="143">
                  <c:v>144.</c:v>
                </c:pt>
                <c:pt idx="144">
                  <c:v>145.</c:v>
                </c:pt>
                <c:pt idx="145">
                  <c:v>146.</c:v>
                </c:pt>
                <c:pt idx="146">
                  <c:v>147.</c:v>
                </c:pt>
                <c:pt idx="147">
                  <c:v>148.</c:v>
                </c:pt>
                <c:pt idx="148">
                  <c:v>149.</c:v>
                </c:pt>
                <c:pt idx="149">
                  <c:v>150.</c:v>
                </c:pt>
                <c:pt idx="150">
                  <c:v>151.</c:v>
                </c:pt>
                <c:pt idx="151">
                  <c:v>152.</c:v>
                </c:pt>
                <c:pt idx="152">
                  <c:v>153.</c:v>
                </c:pt>
                <c:pt idx="153">
                  <c:v>154.</c:v>
                </c:pt>
                <c:pt idx="154">
                  <c:v>155.</c:v>
                </c:pt>
                <c:pt idx="155">
                  <c:v>156.</c:v>
                </c:pt>
                <c:pt idx="156">
                  <c:v>157.</c:v>
                </c:pt>
                <c:pt idx="157">
                  <c:v>158.</c:v>
                </c:pt>
                <c:pt idx="158">
                  <c:v>159.</c:v>
                </c:pt>
                <c:pt idx="159">
                  <c:v>160.</c:v>
                </c:pt>
                <c:pt idx="160">
                  <c:v>161.</c:v>
                </c:pt>
                <c:pt idx="161">
                  <c:v>162.</c:v>
                </c:pt>
                <c:pt idx="162">
                  <c:v>163.</c:v>
                </c:pt>
                <c:pt idx="163">
                  <c:v>164.</c:v>
                </c:pt>
                <c:pt idx="164">
                  <c:v>165.</c:v>
                </c:pt>
                <c:pt idx="165">
                  <c:v>166.</c:v>
                </c:pt>
                <c:pt idx="166">
                  <c:v>167.</c:v>
                </c:pt>
                <c:pt idx="167">
                  <c:v>168.</c:v>
                </c:pt>
                <c:pt idx="168">
                  <c:v>169.</c:v>
                </c:pt>
                <c:pt idx="169">
                  <c:v>170.</c:v>
                </c:pt>
                <c:pt idx="170">
                  <c:v>171.</c:v>
                </c:pt>
                <c:pt idx="171">
                  <c:v>172.</c:v>
                </c:pt>
                <c:pt idx="172">
                  <c:v>173.</c:v>
                </c:pt>
                <c:pt idx="173">
                  <c:v>174.</c:v>
                </c:pt>
                <c:pt idx="174">
                  <c:v>175.</c:v>
                </c:pt>
                <c:pt idx="175">
                  <c:v>176.</c:v>
                </c:pt>
                <c:pt idx="176">
                  <c:v>177.</c:v>
                </c:pt>
                <c:pt idx="177">
                  <c:v>178.</c:v>
                </c:pt>
                <c:pt idx="178">
                  <c:v>179.</c:v>
                </c:pt>
                <c:pt idx="179">
                  <c:v>180.</c:v>
                </c:pt>
                <c:pt idx="180">
                  <c:v>181.</c:v>
                </c:pt>
                <c:pt idx="181">
                  <c:v>182.</c:v>
                </c:pt>
                <c:pt idx="182">
                  <c:v>183.</c:v>
                </c:pt>
                <c:pt idx="183">
                  <c:v>184.</c:v>
                </c:pt>
                <c:pt idx="184">
                  <c:v>185.</c:v>
                </c:pt>
                <c:pt idx="185">
                  <c:v>186.</c:v>
                </c:pt>
                <c:pt idx="186">
                  <c:v>187.</c:v>
                </c:pt>
                <c:pt idx="187">
                  <c:v>188.</c:v>
                </c:pt>
                <c:pt idx="188">
                  <c:v>189.</c:v>
                </c:pt>
                <c:pt idx="189">
                  <c:v>190.</c:v>
                </c:pt>
                <c:pt idx="190">
                  <c:v>191.</c:v>
                </c:pt>
                <c:pt idx="191">
                  <c:v>192.</c:v>
                </c:pt>
                <c:pt idx="192">
                  <c:v>193.</c:v>
                </c:pt>
                <c:pt idx="193">
                  <c:v>194.</c:v>
                </c:pt>
                <c:pt idx="194">
                  <c:v>195.</c:v>
                </c:pt>
                <c:pt idx="195">
                  <c:v>196.</c:v>
                </c:pt>
                <c:pt idx="196">
                  <c:v>197.</c:v>
                </c:pt>
                <c:pt idx="197">
                  <c:v>198.</c:v>
                </c:pt>
                <c:pt idx="198">
                  <c:v>199.</c:v>
                </c:pt>
                <c:pt idx="199">
                  <c:v>200.</c:v>
                </c:pt>
                <c:pt idx="200">
                  <c:v>201.</c:v>
                </c:pt>
                <c:pt idx="201">
                  <c:v>202.</c:v>
                </c:pt>
                <c:pt idx="202">
                  <c:v>203.</c:v>
                </c:pt>
                <c:pt idx="203">
                  <c:v>204.</c:v>
                </c:pt>
                <c:pt idx="204">
                  <c:v>205.</c:v>
                </c:pt>
                <c:pt idx="205">
                  <c:v>206.</c:v>
                </c:pt>
                <c:pt idx="206">
                  <c:v>207.</c:v>
                </c:pt>
                <c:pt idx="207">
                  <c:v>208.</c:v>
                </c:pt>
                <c:pt idx="208">
                  <c:v>209.</c:v>
                </c:pt>
                <c:pt idx="209">
                  <c:v>210.</c:v>
                </c:pt>
                <c:pt idx="210">
                  <c:v>211.</c:v>
                </c:pt>
                <c:pt idx="211">
                  <c:v>212.</c:v>
                </c:pt>
                <c:pt idx="212">
                  <c:v>213.</c:v>
                </c:pt>
                <c:pt idx="213">
                  <c:v>214.</c:v>
                </c:pt>
                <c:pt idx="214">
                  <c:v>215.</c:v>
                </c:pt>
                <c:pt idx="215">
                  <c:v>216.</c:v>
                </c:pt>
                <c:pt idx="216">
                  <c:v>217.</c:v>
                </c:pt>
                <c:pt idx="217">
                  <c:v>218.</c:v>
                </c:pt>
                <c:pt idx="218">
                  <c:v>219.</c:v>
                </c:pt>
                <c:pt idx="219">
                  <c:v>220.</c:v>
                </c:pt>
                <c:pt idx="220">
                  <c:v>221.</c:v>
                </c:pt>
                <c:pt idx="221">
                  <c:v>222.</c:v>
                </c:pt>
                <c:pt idx="222">
                  <c:v>223.</c:v>
                </c:pt>
                <c:pt idx="223">
                  <c:v>224.</c:v>
                </c:pt>
                <c:pt idx="224">
                  <c:v>225.</c:v>
                </c:pt>
                <c:pt idx="225">
                  <c:v>226.</c:v>
                </c:pt>
                <c:pt idx="226">
                  <c:v>227.</c:v>
                </c:pt>
                <c:pt idx="227">
                  <c:v>228.</c:v>
                </c:pt>
                <c:pt idx="228">
                  <c:v>229.</c:v>
                </c:pt>
                <c:pt idx="229">
                  <c:v>230.</c:v>
                </c:pt>
                <c:pt idx="230">
                  <c:v>231.</c:v>
                </c:pt>
                <c:pt idx="231">
                  <c:v>232.</c:v>
                </c:pt>
                <c:pt idx="232">
                  <c:v>233.</c:v>
                </c:pt>
                <c:pt idx="233">
                  <c:v>234.</c:v>
                </c:pt>
                <c:pt idx="234">
                  <c:v>235.</c:v>
                </c:pt>
                <c:pt idx="235">
                  <c:v>236.</c:v>
                </c:pt>
                <c:pt idx="236">
                  <c:v>237.</c:v>
                </c:pt>
                <c:pt idx="237">
                  <c:v>238.</c:v>
                </c:pt>
                <c:pt idx="238">
                  <c:v>239.</c:v>
                </c:pt>
                <c:pt idx="239">
                  <c:v>240.</c:v>
                </c:pt>
                <c:pt idx="240">
                  <c:v>241.</c:v>
                </c:pt>
                <c:pt idx="241">
                  <c:v>242.</c:v>
                </c:pt>
                <c:pt idx="242">
                  <c:v>243.</c:v>
                </c:pt>
                <c:pt idx="243">
                  <c:v>244.</c:v>
                </c:pt>
                <c:pt idx="244">
                  <c:v>245.</c:v>
                </c:pt>
                <c:pt idx="245">
                  <c:v>246.</c:v>
                </c:pt>
                <c:pt idx="246">
                  <c:v>247.</c:v>
                </c:pt>
                <c:pt idx="247">
                  <c:v>248.</c:v>
                </c:pt>
                <c:pt idx="248">
                  <c:v>249.</c:v>
                </c:pt>
                <c:pt idx="249">
                  <c:v>250.</c:v>
                </c:pt>
                <c:pt idx="250">
                  <c:v>251.</c:v>
                </c:pt>
                <c:pt idx="251">
                  <c:v>252.</c:v>
                </c:pt>
                <c:pt idx="252">
                  <c:v>253.</c:v>
                </c:pt>
                <c:pt idx="253">
                  <c:v>254.</c:v>
                </c:pt>
                <c:pt idx="254">
                  <c:v>255.</c:v>
                </c:pt>
                <c:pt idx="255">
                  <c:v>256.</c:v>
                </c:pt>
                <c:pt idx="256">
                  <c:v>257.</c:v>
                </c:pt>
                <c:pt idx="257">
                  <c:v>258.</c:v>
                </c:pt>
                <c:pt idx="258">
                  <c:v>259.</c:v>
                </c:pt>
                <c:pt idx="259">
                  <c:v>260.</c:v>
                </c:pt>
                <c:pt idx="260">
                  <c:v>261.</c:v>
                </c:pt>
                <c:pt idx="261">
                  <c:v>262.</c:v>
                </c:pt>
                <c:pt idx="262">
                  <c:v>263.</c:v>
                </c:pt>
                <c:pt idx="263">
                  <c:v>264.</c:v>
                </c:pt>
                <c:pt idx="264">
                  <c:v>265.</c:v>
                </c:pt>
                <c:pt idx="265">
                  <c:v>266.</c:v>
                </c:pt>
                <c:pt idx="266">
                  <c:v>267.</c:v>
                </c:pt>
                <c:pt idx="267">
                  <c:v>268.</c:v>
                </c:pt>
                <c:pt idx="268">
                  <c:v>269.</c:v>
                </c:pt>
                <c:pt idx="269">
                  <c:v>270.</c:v>
                </c:pt>
                <c:pt idx="270">
                  <c:v>271.</c:v>
                </c:pt>
                <c:pt idx="271">
                  <c:v>272.</c:v>
                </c:pt>
                <c:pt idx="272">
                  <c:v>273.</c:v>
                </c:pt>
                <c:pt idx="273">
                  <c:v>274.</c:v>
                </c:pt>
                <c:pt idx="274">
                  <c:v>275.</c:v>
                </c:pt>
                <c:pt idx="275">
                  <c:v>276.</c:v>
                </c:pt>
                <c:pt idx="276">
                  <c:v>277.</c:v>
                </c:pt>
                <c:pt idx="277">
                  <c:v>278.</c:v>
                </c:pt>
                <c:pt idx="278">
                  <c:v>279.</c:v>
                </c:pt>
                <c:pt idx="279">
                  <c:v>280.</c:v>
                </c:pt>
                <c:pt idx="280">
                  <c:v>281.</c:v>
                </c:pt>
                <c:pt idx="281">
                  <c:v>282.</c:v>
                </c:pt>
                <c:pt idx="282">
                  <c:v>283.</c:v>
                </c:pt>
                <c:pt idx="283">
                  <c:v>284.</c:v>
                </c:pt>
                <c:pt idx="284">
                  <c:v>285.</c:v>
                </c:pt>
                <c:pt idx="285">
                  <c:v>286.</c:v>
                </c:pt>
                <c:pt idx="286">
                  <c:v>287.</c:v>
                </c:pt>
                <c:pt idx="287">
                  <c:v>288.</c:v>
                </c:pt>
                <c:pt idx="288">
                  <c:v>289.</c:v>
                </c:pt>
                <c:pt idx="289">
                  <c:v>290.</c:v>
                </c:pt>
                <c:pt idx="290">
                  <c:v>291.</c:v>
                </c:pt>
                <c:pt idx="291">
                  <c:v>292.</c:v>
                </c:pt>
                <c:pt idx="292">
                  <c:v>293.</c:v>
                </c:pt>
                <c:pt idx="293">
                  <c:v>294.</c:v>
                </c:pt>
                <c:pt idx="294">
                  <c:v>295.</c:v>
                </c:pt>
                <c:pt idx="295">
                  <c:v>296.</c:v>
                </c:pt>
                <c:pt idx="296">
                  <c:v>297.</c:v>
                </c:pt>
                <c:pt idx="297">
                  <c:v>298.</c:v>
                </c:pt>
                <c:pt idx="298">
                  <c:v>299.</c:v>
                </c:pt>
                <c:pt idx="299">
                  <c:v>300.</c:v>
                </c:pt>
                <c:pt idx="300">
                  <c:v>301.</c:v>
                </c:pt>
                <c:pt idx="301">
                  <c:v>302.</c:v>
                </c:pt>
                <c:pt idx="302">
                  <c:v>303.</c:v>
                </c:pt>
                <c:pt idx="303">
                  <c:v>304.</c:v>
                </c:pt>
                <c:pt idx="304">
                  <c:v>305.</c:v>
                </c:pt>
                <c:pt idx="305">
                  <c:v>306.</c:v>
                </c:pt>
                <c:pt idx="306">
                  <c:v>307.</c:v>
                </c:pt>
                <c:pt idx="307">
                  <c:v>308.</c:v>
                </c:pt>
                <c:pt idx="308">
                  <c:v>309.</c:v>
                </c:pt>
                <c:pt idx="309">
                  <c:v>310.</c:v>
                </c:pt>
                <c:pt idx="310">
                  <c:v>311.</c:v>
                </c:pt>
                <c:pt idx="311">
                  <c:v>312.</c:v>
                </c:pt>
                <c:pt idx="312">
                  <c:v>313.</c:v>
                </c:pt>
                <c:pt idx="313">
                  <c:v>314.</c:v>
                </c:pt>
                <c:pt idx="314">
                  <c:v>315.</c:v>
                </c:pt>
                <c:pt idx="315">
                  <c:v>316.</c:v>
                </c:pt>
                <c:pt idx="316">
                  <c:v>317.</c:v>
                </c:pt>
                <c:pt idx="317">
                  <c:v>318.</c:v>
                </c:pt>
                <c:pt idx="318">
                  <c:v>319.</c:v>
                </c:pt>
                <c:pt idx="319">
                  <c:v>320.</c:v>
                </c:pt>
                <c:pt idx="320">
                  <c:v>321.</c:v>
                </c:pt>
                <c:pt idx="321">
                  <c:v>322.</c:v>
                </c:pt>
                <c:pt idx="322">
                  <c:v>323.</c:v>
                </c:pt>
                <c:pt idx="323">
                  <c:v>324.</c:v>
                </c:pt>
                <c:pt idx="324">
                  <c:v>325.</c:v>
                </c:pt>
                <c:pt idx="325">
                  <c:v>326.</c:v>
                </c:pt>
                <c:pt idx="326">
                  <c:v>327.</c:v>
                </c:pt>
                <c:pt idx="327">
                  <c:v>328.</c:v>
                </c:pt>
                <c:pt idx="328">
                  <c:v>329.</c:v>
                </c:pt>
                <c:pt idx="329">
                  <c:v>330.</c:v>
                </c:pt>
                <c:pt idx="330">
                  <c:v>331.</c:v>
                </c:pt>
                <c:pt idx="331">
                  <c:v>332.</c:v>
                </c:pt>
                <c:pt idx="332">
                  <c:v>333.</c:v>
                </c:pt>
                <c:pt idx="333">
                  <c:v>334.</c:v>
                </c:pt>
                <c:pt idx="334">
                  <c:v>335.</c:v>
                </c:pt>
                <c:pt idx="335">
                  <c:v>336.</c:v>
                </c:pt>
                <c:pt idx="336">
                  <c:v>337.</c:v>
                </c:pt>
                <c:pt idx="337">
                  <c:v>338.</c:v>
                </c:pt>
                <c:pt idx="338">
                  <c:v>339.</c:v>
                </c:pt>
                <c:pt idx="339">
                  <c:v>340.</c:v>
                </c:pt>
                <c:pt idx="340">
                  <c:v>341.</c:v>
                </c:pt>
                <c:pt idx="341">
                  <c:v>342.</c:v>
                </c:pt>
                <c:pt idx="342">
                  <c:v>343.</c:v>
                </c:pt>
                <c:pt idx="343">
                  <c:v>344.</c:v>
                </c:pt>
                <c:pt idx="344">
                  <c:v>345.</c:v>
                </c:pt>
                <c:pt idx="345">
                  <c:v>346.</c:v>
                </c:pt>
                <c:pt idx="346">
                  <c:v>347.</c:v>
                </c:pt>
                <c:pt idx="347">
                  <c:v>348.</c:v>
                </c:pt>
                <c:pt idx="348">
                  <c:v>349.</c:v>
                </c:pt>
                <c:pt idx="349">
                  <c:v>350.</c:v>
                </c:pt>
                <c:pt idx="350">
                  <c:v>351.</c:v>
                </c:pt>
                <c:pt idx="351">
                  <c:v>352.</c:v>
                </c:pt>
                <c:pt idx="352">
                  <c:v>353.</c:v>
                </c:pt>
                <c:pt idx="353">
                  <c:v>354.</c:v>
                </c:pt>
                <c:pt idx="354">
                  <c:v>355.</c:v>
                </c:pt>
                <c:pt idx="355">
                  <c:v>356.</c:v>
                </c:pt>
                <c:pt idx="356">
                  <c:v>357.</c:v>
                </c:pt>
                <c:pt idx="357">
                  <c:v>358.</c:v>
                </c:pt>
                <c:pt idx="358">
                  <c:v>359.</c:v>
                </c:pt>
                <c:pt idx="359">
                  <c:v>360.</c:v>
                </c:pt>
                <c:pt idx="360">
                  <c:v>361.</c:v>
                </c:pt>
                <c:pt idx="361">
                  <c:v>362.</c:v>
                </c:pt>
                <c:pt idx="362">
                  <c:v>363.</c:v>
                </c:pt>
                <c:pt idx="363">
                  <c:v>364.</c:v>
                </c:pt>
                <c:pt idx="364">
                  <c:v>365.</c:v>
                </c:pt>
                <c:pt idx="365">
                  <c:v>366.</c:v>
                </c:pt>
                <c:pt idx="366">
                  <c:v>367.</c:v>
                </c:pt>
                <c:pt idx="367">
                  <c:v>368.</c:v>
                </c:pt>
                <c:pt idx="368">
                  <c:v>369.</c:v>
                </c:pt>
                <c:pt idx="369">
                  <c:v>370.</c:v>
                </c:pt>
                <c:pt idx="370">
                  <c:v>371.</c:v>
                </c:pt>
                <c:pt idx="371">
                  <c:v>372.</c:v>
                </c:pt>
                <c:pt idx="372">
                  <c:v>373.</c:v>
                </c:pt>
                <c:pt idx="373">
                  <c:v>374.</c:v>
                </c:pt>
                <c:pt idx="374">
                  <c:v>375.</c:v>
                </c:pt>
                <c:pt idx="375">
                  <c:v>376.</c:v>
                </c:pt>
                <c:pt idx="376">
                  <c:v>377.</c:v>
                </c:pt>
                <c:pt idx="377">
                  <c:v>378.</c:v>
                </c:pt>
                <c:pt idx="378">
                  <c:v>379.</c:v>
                </c:pt>
                <c:pt idx="379">
                  <c:v>380.</c:v>
                </c:pt>
                <c:pt idx="380">
                  <c:v>381.</c:v>
                </c:pt>
                <c:pt idx="381">
                  <c:v>382.</c:v>
                </c:pt>
                <c:pt idx="382">
                  <c:v>383.</c:v>
                </c:pt>
                <c:pt idx="383">
                  <c:v>384.</c:v>
                </c:pt>
                <c:pt idx="384">
                  <c:v>385.</c:v>
                </c:pt>
                <c:pt idx="385">
                  <c:v>386.</c:v>
                </c:pt>
                <c:pt idx="386">
                  <c:v>387.</c:v>
                </c:pt>
                <c:pt idx="387">
                  <c:v>388.</c:v>
                </c:pt>
                <c:pt idx="388">
                  <c:v>389.</c:v>
                </c:pt>
                <c:pt idx="389">
                  <c:v>390.</c:v>
                </c:pt>
                <c:pt idx="390">
                  <c:v>391.</c:v>
                </c:pt>
                <c:pt idx="391">
                  <c:v>392.</c:v>
                </c:pt>
                <c:pt idx="392">
                  <c:v>393.</c:v>
                </c:pt>
                <c:pt idx="393">
                  <c:v>394.</c:v>
                </c:pt>
                <c:pt idx="394">
                  <c:v>395.</c:v>
                </c:pt>
                <c:pt idx="395">
                  <c:v>396.</c:v>
                </c:pt>
                <c:pt idx="396">
                  <c:v>397.</c:v>
                </c:pt>
                <c:pt idx="397">
                  <c:v>398.</c:v>
                </c:pt>
                <c:pt idx="398">
                  <c:v>399.</c:v>
                </c:pt>
                <c:pt idx="399">
                  <c:v>400.</c:v>
                </c:pt>
                <c:pt idx="400">
                  <c:v>401.</c:v>
                </c:pt>
                <c:pt idx="401">
                  <c:v>402.</c:v>
                </c:pt>
                <c:pt idx="402">
                  <c:v>403.</c:v>
                </c:pt>
                <c:pt idx="403">
                  <c:v>404.</c:v>
                </c:pt>
                <c:pt idx="404">
                  <c:v>405.</c:v>
                </c:pt>
                <c:pt idx="405">
                  <c:v>406.</c:v>
                </c:pt>
                <c:pt idx="406">
                  <c:v>407.</c:v>
                </c:pt>
                <c:pt idx="407">
                  <c:v>408.</c:v>
                </c:pt>
                <c:pt idx="408">
                  <c:v>409.</c:v>
                </c:pt>
                <c:pt idx="409">
                  <c:v>410.</c:v>
                </c:pt>
                <c:pt idx="410">
                  <c:v>411.</c:v>
                </c:pt>
                <c:pt idx="411">
                  <c:v>412.</c:v>
                </c:pt>
                <c:pt idx="412">
                  <c:v>413.</c:v>
                </c:pt>
                <c:pt idx="413">
                  <c:v>414.</c:v>
                </c:pt>
                <c:pt idx="414">
                  <c:v>415.</c:v>
                </c:pt>
                <c:pt idx="415">
                  <c:v>416.</c:v>
                </c:pt>
                <c:pt idx="416">
                  <c:v>417.</c:v>
                </c:pt>
                <c:pt idx="417">
                  <c:v>418.</c:v>
                </c:pt>
                <c:pt idx="418">
                  <c:v>419.</c:v>
                </c:pt>
                <c:pt idx="419">
                  <c:v>420.</c:v>
                </c:pt>
                <c:pt idx="420">
                  <c:v>421.</c:v>
                </c:pt>
                <c:pt idx="421">
                  <c:v>422.</c:v>
                </c:pt>
                <c:pt idx="422">
                  <c:v>423.</c:v>
                </c:pt>
                <c:pt idx="423">
                  <c:v>424.</c:v>
                </c:pt>
                <c:pt idx="424">
                  <c:v>425.</c:v>
                </c:pt>
                <c:pt idx="425">
                  <c:v>426.</c:v>
                </c:pt>
                <c:pt idx="426">
                  <c:v>427.</c:v>
                </c:pt>
                <c:pt idx="427">
                  <c:v>428.</c:v>
                </c:pt>
                <c:pt idx="428">
                  <c:v>429.</c:v>
                </c:pt>
                <c:pt idx="429">
                  <c:v>430.</c:v>
                </c:pt>
                <c:pt idx="430">
                  <c:v>431.</c:v>
                </c:pt>
                <c:pt idx="431">
                  <c:v>432.</c:v>
                </c:pt>
                <c:pt idx="432">
                  <c:v>433.</c:v>
                </c:pt>
                <c:pt idx="433">
                  <c:v>434.</c:v>
                </c:pt>
                <c:pt idx="434">
                  <c:v>435.</c:v>
                </c:pt>
                <c:pt idx="435">
                  <c:v>436.</c:v>
                </c:pt>
                <c:pt idx="436">
                  <c:v>437.</c:v>
                </c:pt>
                <c:pt idx="437">
                  <c:v>438.</c:v>
                </c:pt>
                <c:pt idx="438">
                  <c:v>439.</c:v>
                </c:pt>
                <c:pt idx="439">
                  <c:v>440.</c:v>
                </c:pt>
                <c:pt idx="440">
                  <c:v>441.</c:v>
                </c:pt>
                <c:pt idx="441">
                  <c:v>442.</c:v>
                </c:pt>
                <c:pt idx="442">
                  <c:v>443.</c:v>
                </c:pt>
                <c:pt idx="443">
                  <c:v>444.</c:v>
                </c:pt>
                <c:pt idx="444">
                  <c:v>445.</c:v>
                </c:pt>
                <c:pt idx="445">
                  <c:v>446.</c:v>
                </c:pt>
                <c:pt idx="446">
                  <c:v>447.</c:v>
                </c:pt>
                <c:pt idx="447">
                  <c:v>448.</c:v>
                </c:pt>
                <c:pt idx="448">
                  <c:v>449.</c:v>
                </c:pt>
                <c:pt idx="449">
                  <c:v>450.</c:v>
                </c:pt>
                <c:pt idx="450">
                  <c:v>451.</c:v>
                </c:pt>
                <c:pt idx="451">
                  <c:v>452.</c:v>
                </c:pt>
                <c:pt idx="452">
                  <c:v>453.</c:v>
                </c:pt>
                <c:pt idx="453">
                  <c:v>454.</c:v>
                </c:pt>
                <c:pt idx="454">
                  <c:v>455.</c:v>
                </c:pt>
                <c:pt idx="455">
                  <c:v>456.</c:v>
                </c:pt>
                <c:pt idx="456">
                  <c:v>457.</c:v>
                </c:pt>
                <c:pt idx="457">
                  <c:v>458.</c:v>
                </c:pt>
                <c:pt idx="458">
                  <c:v>459.</c:v>
                </c:pt>
                <c:pt idx="459">
                  <c:v>460.</c:v>
                </c:pt>
                <c:pt idx="460">
                  <c:v>461.</c:v>
                </c:pt>
                <c:pt idx="461">
                  <c:v>462.</c:v>
                </c:pt>
                <c:pt idx="462">
                  <c:v>463.</c:v>
                </c:pt>
                <c:pt idx="463">
                  <c:v>464.</c:v>
                </c:pt>
                <c:pt idx="464">
                  <c:v>465.</c:v>
                </c:pt>
                <c:pt idx="465">
                  <c:v>466.</c:v>
                </c:pt>
                <c:pt idx="466">
                  <c:v>467.</c:v>
                </c:pt>
                <c:pt idx="467">
                  <c:v>468.</c:v>
                </c:pt>
                <c:pt idx="468">
                  <c:v>469.</c:v>
                </c:pt>
                <c:pt idx="469">
                  <c:v>470.</c:v>
                </c:pt>
                <c:pt idx="470">
                  <c:v>471.</c:v>
                </c:pt>
                <c:pt idx="471">
                  <c:v>472.</c:v>
                </c:pt>
                <c:pt idx="472">
                  <c:v>473.</c:v>
                </c:pt>
                <c:pt idx="473">
                  <c:v>474.</c:v>
                </c:pt>
                <c:pt idx="474">
                  <c:v>475.</c:v>
                </c:pt>
                <c:pt idx="475">
                  <c:v>476.</c:v>
                </c:pt>
                <c:pt idx="476">
                  <c:v>477.</c:v>
                </c:pt>
                <c:pt idx="477">
                  <c:v>478.</c:v>
                </c:pt>
                <c:pt idx="478">
                  <c:v>479.</c:v>
                </c:pt>
                <c:pt idx="479">
                  <c:v>480.</c:v>
                </c:pt>
                <c:pt idx="480">
                  <c:v>481.</c:v>
                </c:pt>
                <c:pt idx="481">
                  <c:v>482.</c:v>
                </c:pt>
                <c:pt idx="482">
                  <c:v>483.</c:v>
                </c:pt>
                <c:pt idx="483">
                  <c:v>484.</c:v>
                </c:pt>
                <c:pt idx="484">
                  <c:v>485.</c:v>
                </c:pt>
                <c:pt idx="485">
                  <c:v>486.</c:v>
                </c:pt>
                <c:pt idx="486">
                  <c:v>487.</c:v>
                </c:pt>
                <c:pt idx="487">
                  <c:v>488.</c:v>
                </c:pt>
                <c:pt idx="488">
                  <c:v>489.</c:v>
                </c:pt>
                <c:pt idx="489">
                  <c:v>490.</c:v>
                </c:pt>
                <c:pt idx="490">
                  <c:v>491.</c:v>
                </c:pt>
                <c:pt idx="491">
                  <c:v>492.</c:v>
                </c:pt>
                <c:pt idx="492">
                  <c:v>493.</c:v>
                </c:pt>
                <c:pt idx="493">
                  <c:v>494.</c:v>
                </c:pt>
                <c:pt idx="494">
                  <c:v>495.</c:v>
                </c:pt>
                <c:pt idx="495">
                  <c:v>496.</c:v>
                </c:pt>
                <c:pt idx="496">
                  <c:v>497.</c:v>
                </c:pt>
                <c:pt idx="497">
                  <c:v>498.</c:v>
                </c:pt>
                <c:pt idx="498">
                  <c:v>499.</c:v>
                </c:pt>
                <c:pt idx="499">
                  <c:v>500.</c:v>
                </c:pt>
                <c:pt idx="500">
                  <c:v>501.</c:v>
                </c:pt>
                <c:pt idx="501">
                  <c:v>502.</c:v>
                </c:pt>
                <c:pt idx="502">
                  <c:v>503.</c:v>
                </c:pt>
                <c:pt idx="503">
                  <c:v>504.</c:v>
                </c:pt>
                <c:pt idx="504">
                  <c:v>505.</c:v>
                </c:pt>
                <c:pt idx="505">
                  <c:v>506.</c:v>
                </c:pt>
                <c:pt idx="506">
                  <c:v>507.</c:v>
                </c:pt>
                <c:pt idx="507">
                  <c:v>508.</c:v>
                </c:pt>
                <c:pt idx="508">
                  <c:v>509.</c:v>
                </c:pt>
                <c:pt idx="509">
                  <c:v>510.</c:v>
                </c:pt>
                <c:pt idx="510">
                  <c:v>511.</c:v>
                </c:pt>
                <c:pt idx="511">
                  <c:v>512.</c:v>
                </c:pt>
                <c:pt idx="512">
                  <c:v>513.</c:v>
                </c:pt>
                <c:pt idx="513">
                  <c:v>514.</c:v>
                </c:pt>
                <c:pt idx="514">
                  <c:v>515.</c:v>
                </c:pt>
                <c:pt idx="515">
                  <c:v>516.</c:v>
                </c:pt>
                <c:pt idx="516">
                  <c:v>517.</c:v>
                </c:pt>
                <c:pt idx="517">
                  <c:v>518.</c:v>
                </c:pt>
                <c:pt idx="518">
                  <c:v>519.</c:v>
                </c:pt>
                <c:pt idx="519">
                  <c:v>520.</c:v>
                </c:pt>
                <c:pt idx="520">
                  <c:v>521.</c:v>
                </c:pt>
                <c:pt idx="521">
                  <c:v>522.</c:v>
                </c:pt>
                <c:pt idx="522">
                  <c:v>523.</c:v>
                </c:pt>
                <c:pt idx="523">
                  <c:v>524.</c:v>
                </c:pt>
                <c:pt idx="524">
                  <c:v>525.</c:v>
                </c:pt>
                <c:pt idx="525">
                  <c:v>526.</c:v>
                </c:pt>
                <c:pt idx="526">
                  <c:v>527.</c:v>
                </c:pt>
                <c:pt idx="527">
                  <c:v>528.</c:v>
                </c:pt>
                <c:pt idx="528">
                  <c:v>529.</c:v>
                </c:pt>
                <c:pt idx="529">
                  <c:v>530.</c:v>
                </c:pt>
                <c:pt idx="530">
                  <c:v>531.</c:v>
                </c:pt>
                <c:pt idx="531">
                  <c:v>532.</c:v>
                </c:pt>
                <c:pt idx="532">
                  <c:v>533.</c:v>
                </c:pt>
                <c:pt idx="533">
                  <c:v>534.</c:v>
                </c:pt>
                <c:pt idx="534">
                  <c:v>535.</c:v>
                </c:pt>
                <c:pt idx="535">
                  <c:v>536.</c:v>
                </c:pt>
                <c:pt idx="536">
                  <c:v>537.</c:v>
                </c:pt>
                <c:pt idx="537">
                  <c:v>538.</c:v>
                </c:pt>
                <c:pt idx="538">
                  <c:v>539.</c:v>
                </c:pt>
                <c:pt idx="539">
                  <c:v>540.</c:v>
                </c:pt>
                <c:pt idx="540">
                  <c:v>541.</c:v>
                </c:pt>
                <c:pt idx="541">
                  <c:v>542.</c:v>
                </c:pt>
                <c:pt idx="542">
                  <c:v>543.</c:v>
                </c:pt>
                <c:pt idx="543">
                  <c:v>544.</c:v>
                </c:pt>
                <c:pt idx="544">
                  <c:v>545.</c:v>
                </c:pt>
                <c:pt idx="545">
                  <c:v>546.</c:v>
                </c:pt>
                <c:pt idx="546">
                  <c:v>547.</c:v>
                </c:pt>
                <c:pt idx="547">
                  <c:v>548.</c:v>
                </c:pt>
                <c:pt idx="548">
                  <c:v>549.</c:v>
                </c:pt>
                <c:pt idx="549">
                  <c:v>550.</c:v>
                </c:pt>
                <c:pt idx="550">
                  <c:v>551.</c:v>
                </c:pt>
              </c:strCache>
            </c:strRef>
          </c:cat>
          <c:val>
            <c:numRef>
              <c:f>Champs!$J$5:$J$555</c:f>
              <c:numCache>
                <c:formatCode>#,##0\ "Ft"</c:formatCode>
                <c:ptCount val="551"/>
                <c:pt idx="0">
                  <c:v>5136000</c:v>
                </c:pt>
                <c:pt idx="1">
                  <c:v>5288000</c:v>
                </c:pt>
                <c:pt idx="2">
                  <c:v>5378000</c:v>
                </c:pt>
                <c:pt idx="3">
                  <c:v>5498000</c:v>
                </c:pt>
                <c:pt idx="4">
                  <c:v>5298000</c:v>
                </c:pt>
                <c:pt idx="5">
                  <c:v>5098000</c:v>
                </c:pt>
                <c:pt idx="6">
                  <c:v>4898000</c:v>
                </c:pt>
                <c:pt idx="7">
                  <c:v>4698000</c:v>
                </c:pt>
                <c:pt idx="8">
                  <c:v>4764000</c:v>
                </c:pt>
                <c:pt idx="9">
                  <c:v>4764000</c:v>
                </c:pt>
                <c:pt idx="10">
                  <c:v>4564000</c:v>
                </c:pt>
                <c:pt idx="11">
                  <c:v>4812000</c:v>
                </c:pt>
                <c:pt idx="12">
                  <c:v>4612000</c:v>
                </c:pt>
                <c:pt idx="13">
                  <c:v>4834000</c:v>
                </c:pt>
                <c:pt idx="14">
                  <c:v>5514000</c:v>
                </c:pt>
                <c:pt idx="15">
                  <c:v>6022000</c:v>
                </c:pt>
                <c:pt idx="16">
                  <c:v>6742000</c:v>
                </c:pt>
                <c:pt idx="17">
                  <c:v>6908000</c:v>
                </c:pt>
                <c:pt idx="18">
                  <c:v>7148000</c:v>
                </c:pt>
                <c:pt idx="19">
                  <c:v>7476000</c:v>
                </c:pt>
                <c:pt idx="20">
                  <c:v>7572000</c:v>
                </c:pt>
                <c:pt idx="21">
                  <c:v>7372000</c:v>
                </c:pt>
                <c:pt idx="22">
                  <c:v>7172000</c:v>
                </c:pt>
                <c:pt idx="23">
                  <c:v>6972000</c:v>
                </c:pt>
                <c:pt idx="24">
                  <c:v>6772000</c:v>
                </c:pt>
                <c:pt idx="25">
                  <c:v>6572000</c:v>
                </c:pt>
                <c:pt idx="26">
                  <c:v>6372000</c:v>
                </c:pt>
                <c:pt idx="27">
                  <c:v>6372000</c:v>
                </c:pt>
                <c:pt idx="28">
                  <c:v>6532000</c:v>
                </c:pt>
                <c:pt idx="29">
                  <c:v>6760000</c:v>
                </c:pt>
                <c:pt idx="30">
                  <c:v>6910000</c:v>
                </c:pt>
                <c:pt idx="31">
                  <c:v>7098000</c:v>
                </c:pt>
                <c:pt idx="32">
                  <c:v>6898000</c:v>
                </c:pt>
                <c:pt idx="33">
                  <c:v>6698000</c:v>
                </c:pt>
                <c:pt idx="34">
                  <c:v>6850000</c:v>
                </c:pt>
                <c:pt idx="35">
                  <c:v>6650000</c:v>
                </c:pt>
                <c:pt idx="36">
                  <c:v>6450000</c:v>
                </c:pt>
                <c:pt idx="37">
                  <c:v>6584000</c:v>
                </c:pt>
                <c:pt idx="38">
                  <c:v>6384000</c:v>
                </c:pt>
                <c:pt idx="39">
                  <c:v>6384000</c:v>
                </c:pt>
                <c:pt idx="40">
                  <c:v>6184000</c:v>
                </c:pt>
                <c:pt idx="41">
                  <c:v>6376000</c:v>
                </c:pt>
                <c:pt idx="42">
                  <c:v>6176000</c:v>
                </c:pt>
                <c:pt idx="43">
                  <c:v>5976000</c:v>
                </c:pt>
                <c:pt idx="44">
                  <c:v>5776000</c:v>
                </c:pt>
                <c:pt idx="45">
                  <c:v>5576000</c:v>
                </c:pt>
                <c:pt idx="46">
                  <c:v>5376000</c:v>
                </c:pt>
                <c:pt idx="47">
                  <c:v>5176000</c:v>
                </c:pt>
                <c:pt idx="48">
                  <c:v>4976000</c:v>
                </c:pt>
                <c:pt idx="49">
                  <c:v>5098000</c:v>
                </c:pt>
                <c:pt idx="50">
                  <c:v>5173000</c:v>
                </c:pt>
                <c:pt idx="51">
                  <c:v>4973000</c:v>
                </c:pt>
                <c:pt idx="52">
                  <c:v>4773000</c:v>
                </c:pt>
                <c:pt idx="53">
                  <c:v>4963000</c:v>
                </c:pt>
                <c:pt idx="54">
                  <c:v>5303000</c:v>
                </c:pt>
                <c:pt idx="55">
                  <c:v>5103000</c:v>
                </c:pt>
                <c:pt idx="56">
                  <c:v>4903000</c:v>
                </c:pt>
                <c:pt idx="57">
                  <c:v>4703000</c:v>
                </c:pt>
                <c:pt idx="58">
                  <c:v>4929000</c:v>
                </c:pt>
                <c:pt idx="59">
                  <c:v>5085000</c:v>
                </c:pt>
                <c:pt idx="60">
                  <c:v>5231000</c:v>
                </c:pt>
                <c:pt idx="61">
                  <c:v>5463000</c:v>
                </c:pt>
                <c:pt idx="62">
                  <c:v>5607000</c:v>
                </c:pt>
                <c:pt idx="63">
                  <c:v>5841000</c:v>
                </c:pt>
                <c:pt idx="64">
                  <c:v>5641000</c:v>
                </c:pt>
                <c:pt idx="65">
                  <c:v>5441000</c:v>
                </c:pt>
                <c:pt idx="66">
                  <c:v>5241000</c:v>
                </c:pt>
                <c:pt idx="67">
                  <c:v>5041000</c:v>
                </c:pt>
                <c:pt idx="68">
                  <c:v>4841000</c:v>
                </c:pt>
                <c:pt idx="69">
                  <c:v>4997000</c:v>
                </c:pt>
                <c:pt idx="70">
                  <c:v>5161000</c:v>
                </c:pt>
                <c:pt idx="71">
                  <c:v>5293000</c:v>
                </c:pt>
                <c:pt idx="72">
                  <c:v>5093000</c:v>
                </c:pt>
                <c:pt idx="73">
                  <c:v>5093000</c:v>
                </c:pt>
                <c:pt idx="74">
                  <c:v>4893000</c:v>
                </c:pt>
                <c:pt idx="75">
                  <c:v>4968000</c:v>
                </c:pt>
                <c:pt idx="76">
                  <c:v>4968000</c:v>
                </c:pt>
                <c:pt idx="77">
                  <c:v>5088000</c:v>
                </c:pt>
                <c:pt idx="78">
                  <c:v>4888000</c:v>
                </c:pt>
                <c:pt idx="79">
                  <c:v>4688000</c:v>
                </c:pt>
                <c:pt idx="80">
                  <c:v>4828000</c:v>
                </c:pt>
                <c:pt idx="81">
                  <c:v>4628000</c:v>
                </c:pt>
                <c:pt idx="82">
                  <c:v>4784000</c:v>
                </c:pt>
                <c:pt idx="83">
                  <c:v>4584000</c:v>
                </c:pt>
                <c:pt idx="84">
                  <c:v>4824000</c:v>
                </c:pt>
                <c:pt idx="85">
                  <c:v>5214000</c:v>
                </c:pt>
                <c:pt idx="86">
                  <c:v>5014000</c:v>
                </c:pt>
                <c:pt idx="87">
                  <c:v>4814000</c:v>
                </c:pt>
                <c:pt idx="88">
                  <c:v>5082000</c:v>
                </c:pt>
                <c:pt idx="89">
                  <c:v>5492000</c:v>
                </c:pt>
                <c:pt idx="90">
                  <c:v>5692000</c:v>
                </c:pt>
                <c:pt idx="91">
                  <c:v>5806000</c:v>
                </c:pt>
                <c:pt idx="92">
                  <c:v>5950000</c:v>
                </c:pt>
                <c:pt idx="93">
                  <c:v>5750000</c:v>
                </c:pt>
                <c:pt idx="94">
                  <c:v>5550000</c:v>
                </c:pt>
                <c:pt idx="95">
                  <c:v>5350000</c:v>
                </c:pt>
                <c:pt idx="96">
                  <c:v>5150000</c:v>
                </c:pt>
                <c:pt idx="97">
                  <c:v>5490000</c:v>
                </c:pt>
                <c:pt idx="98">
                  <c:v>5670000</c:v>
                </c:pt>
                <c:pt idx="99">
                  <c:v>5470000</c:v>
                </c:pt>
                <c:pt idx="100">
                  <c:v>5678000</c:v>
                </c:pt>
                <c:pt idx="101">
                  <c:v>5478000</c:v>
                </c:pt>
                <c:pt idx="102">
                  <c:v>5606000</c:v>
                </c:pt>
                <c:pt idx="103">
                  <c:v>5834000</c:v>
                </c:pt>
                <c:pt idx="104">
                  <c:v>5978000</c:v>
                </c:pt>
                <c:pt idx="105">
                  <c:v>6118000</c:v>
                </c:pt>
                <c:pt idx="106">
                  <c:v>6268000</c:v>
                </c:pt>
                <c:pt idx="107">
                  <c:v>6408000</c:v>
                </c:pt>
                <c:pt idx="108">
                  <c:v>6578000</c:v>
                </c:pt>
                <c:pt idx="109">
                  <c:v>6690000</c:v>
                </c:pt>
                <c:pt idx="110">
                  <c:v>6910000</c:v>
                </c:pt>
                <c:pt idx="111">
                  <c:v>6710000</c:v>
                </c:pt>
                <c:pt idx="112">
                  <c:v>6510000</c:v>
                </c:pt>
                <c:pt idx="113">
                  <c:v>6824000</c:v>
                </c:pt>
                <c:pt idx="114">
                  <c:v>7046000</c:v>
                </c:pt>
                <c:pt idx="115">
                  <c:v>7196000</c:v>
                </c:pt>
                <c:pt idx="116">
                  <c:v>6996000</c:v>
                </c:pt>
                <c:pt idx="117">
                  <c:v>6796000</c:v>
                </c:pt>
                <c:pt idx="118">
                  <c:v>6596000</c:v>
                </c:pt>
                <c:pt idx="119">
                  <c:v>6396000</c:v>
                </c:pt>
                <c:pt idx="120">
                  <c:v>6584000</c:v>
                </c:pt>
                <c:pt idx="121">
                  <c:v>6752000</c:v>
                </c:pt>
                <c:pt idx="122">
                  <c:v>6912000</c:v>
                </c:pt>
                <c:pt idx="123">
                  <c:v>7032000</c:v>
                </c:pt>
                <c:pt idx="124">
                  <c:v>7112000</c:v>
                </c:pt>
                <c:pt idx="125">
                  <c:v>7112000</c:v>
                </c:pt>
                <c:pt idx="126">
                  <c:v>7218000</c:v>
                </c:pt>
                <c:pt idx="127">
                  <c:v>7018000</c:v>
                </c:pt>
                <c:pt idx="128">
                  <c:v>6818000</c:v>
                </c:pt>
                <c:pt idx="129">
                  <c:v>6618000</c:v>
                </c:pt>
                <c:pt idx="130">
                  <c:v>6418000</c:v>
                </c:pt>
                <c:pt idx="131">
                  <c:v>5818000</c:v>
                </c:pt>
                <c:pt idx="132">
                  <c:v>5218000</c:v>
                </c:pt>
                <c:pt idx="133">
                  <c:v>4618000</c:v>
                </c:pt>
                <c:pt idx="134">
                  <c:v>4418000</c:v>
                </c:pt>
                <c:pt idx="135">
                  <c:v>4218000</c:v>
                </c:pt>
                <c:pt idx="136">
                  <c:v>4018000</c:v>
                </c:pt>
                <c:pt idx="137">
                  <c:v>3818000</c:v>
                </c:pt>
                <c:pt idx="138">
                  <c:v>3946000</c:v>
                </c:pt>
                <c:pt idx="139">
                  <c:v>3746000</c:v>
                </c:pt>
                <c:pt idx="140">
                  <c:v>3546000</c:v>
                </c:pt>
                <c:pt idx="141">
                  <c:v>3346000</c:v>
                </c:pt>
                <c:pt idx="142">
                  <c:v>3506000</c:v>
                </c:pt>
                <c:pt idx="143">
                  <c:v>4236000</c:v>
                </c:pt>
                <c:pt idx="144">
                  <c:v>4450000</c:v>
                </c:pt>
                <c:pt idx="145">
                  <c:v>4790000</c:v>
                </c:pt>
                <c:pt idx="146">
                  <c:v>4590000</c:v>
                </c:pt>
                <c:pt idx="147">
                  <c:v>4390000</c:v>
                </c:pt>
                <c:pt idx="148">
                  <c:v>4390000</c:v>
                </c:pt>
                <c:pt idx="149">
                  <c:v>4190000</c:v>
                </c:pt>
                <c:pt idx="150">
                  <c:v>3990000</c:v>
                </c:pt>
                <c:pt idx="151">
                  <c:v>3990000</c:v>
                </c:pt>
                <c:pt idx="152">
                  <c:v>3790000</c:v>
                </c:pt>
                <c:pt idx="153">
                  <c:v>3590000</c:v>
                </c:pt>
                <c:pt idx="154">
                  <c:v>3390000</c:v>
                </c:pt>
                <c:pt idx="155">
                  <c:v>3390000</c:v>
                </c:pt>
                <c:pt idx="156">
                  <c:v>3190000</c:v>
                </c:pt>
                <c:pt idx="157">
                  <c:v>2990000</c:v>
                </c:pt>
                <c:pt idx="158">
                  <c:v>2790000</c:v>
                </c:pt>
                <c:pt idx="159">
                  <c:v>2590000</c:v>
                </c:pt>
                <c:pt idx="160">
                  <c:v>2390000</c:v>
                </c:pt>
                <c:pt idx="161">
                  <c:v>2698000</c:v>
                </c:pt>
                <c:pt idx="162">
                  <c:v>2498000</c:v>
                </c:pt>
                <c:pt idx="163">
                  <c:v>2298000</c:v>
                </c:pt>
                <c:pt idx="164">
                  <c:v>2098000</c:v>
                </c:pt>
                <c:pt idx="165">
                  <c:v>2098000</c:v>
                </c:pt>
                <c:pt idx="166">
                  <c:v>2098000</c:v>
                </c:pt>
                <c:pt idx="167">
                  <c:v>2220000</c:v>
                </c:pt>
                <c:pt idx="168">
                  <c:v>2020000</c:v>
                </c:pt>
                <c:pt idx="169">
                  <c:v>2152000</c:v>
                </c:pt>
                <c:pt idx="170">
                  <c:v>2352000</c:v>
                </c:pt>
                <c:pt idx="171">
                  <c:v>2492000</c:v>
                </c:pt>
                <c:pt idx="172">
                  <c:v>2292000</c:v>
                </c:pt>
                <c:pt idx="173">
                  <c:v>2092000</c:v>
                </c:pt>
                <c:pt idx="174">
                  <c:v>1892000</c:v>
                </c:pt>
                <c:pt idx="175">
                  <c:v>2172000</c:v>
                </c:pt>
                <c:pt idx="176">
                  <c:v>2512000</c:v>
                </c:pt>
                <c:pt idx="177">
                  <c:v>2512000</c:v>
                </c:pt>
                <c:pt idx="178">
                  <c:v>2112000</c:v>
                </c:pt>
                <c:pt idx="179">
                  <c:v>2504000</c:v>
                </c:pt>
                <c:pt idx="180">
                  <c:v>3664000</c:v>
                </c:pt>
                <c:pt idx="181">
                  <c:v>3464000</c:v>
                </c:pt>
                <c:pt idx="182">
                  <c:v>3264000</c:v>
                </c:pt>
                <c:pt idx="183">
                  <c:v>3694000</c:v>
                </c:pt>
                <c:pt idx="184">
                  <c:v>3816000</c:v>
                </c:pt>
                <c:pt idx="185">
                  <c:v>3616000</c:v>
                </c:pt>
                <c:pt idx="186">
                  <c:v>3416000</c:v>
                </c:pt>
                <c:pt idx="187">
                  <c:v>3216000</c:v>
                </c:pt>
                <c:pt idx="188">
                  <c:v>3016000</c:v>
                </c:pt>
                <c:pt idx="189">
                  <c:v>3124000</c:v>
                </c:pt>
                <c:pt idx="190">
                  <c:v>3294000</c:v>
                </c:pt>
                <c:pt idx="191">
                  <c:v>3294000</c:v>
                </c:pt>
                <c:pt idx="192">
                  <c:v>3094000</c:v>
                </c:pt>
                <c:pt idx="193">
                  <c:v>3167000</c:v>
                </c:pt>
                <c:pt idx="194">
                  <c:v>3167000</c:v>
                </c:pt>
                <c:pt idx="195">
                  <c:v>3283000</c:v>
                </c:pt>
                <c:pt idx="196">
                  <c:v>3083000</c:v>
                </c:pt>
                <c:pt idx="197">
                  <c:v>3393000</c:v>
                </c:pt>
                <c:pt idx="198">
                  <c:v>3553000</c:v>
                </c:pt>
                <c:pt idx="199">
                  <c:v>3353000</c:v>
                </c:pt>
                <c:pt idx="200">
                  <c:v>3153000</c:v>
                </c:pt>
                <c:pt idx="201">
                  <c:v>2953000</c:v>
                </c:pt>
                <c:pt idx="202">
                  <c:v>2753000</c:v>
                </c:pt>
                <c:pt idx="203">
                  <c:v>2971000</c:v>
                </c:pt>
                <c:pt idx="204">
                  <c:v>3321000</c:v>
                </c:pt>
                <c:pt idx="205">
                  <c:v>3501000</c:v>
                </c:pt>
                <c:pt idx="206">
                  <c:v>3649000</c:v>
                </c:pt>
                <c:pt idx="207">
                  <c:v>3449000</c:v>
                </c:pt>
                <c:pt idx="208">
                  <c:v>3249000</c:v>
                </c:pt>
                <c:pt idx="209">
                  <c:v>3551000</c:v>
                </c:pt>
                <c:pt idx="210">
                  <c:v>3695000</c:v>
                </c:pt>
                <c:pt idx="211">
                  <c:v>3495000</c:v>
                </c:pt>
                <c:pt idx="212">
                  <c:v>3295000</c:v>
                </c:pt>
                <c:pt idx="213">
                  <c:v>3095000</c:v>
                </c:pt>
                <c:pt idx="214">
                  <c:v>2895000</c:v>
                </c:pt>
                <c:pt idx="215">
                  <c:v>3067000</c:v>
                </c:pt>
                <c:pt idx="216">
                  <c:v>3217000</c:v>
                </c:pt>
                <c:pt idx="217">
                  <c:v>3545000</c:v>
                </c:pt>
                <c:pt idx="218">
                  <c:v>3545000</c:v>
                </c:pt>
                <c:pt idx="219">
                  <c:v>3737000</c:v>
                </c:pt>
                <c:pt idx="220">
                  <c:v>3915000</c:v>
                </c:pt>
                <c:pt idx="221">
                  <c:v>3715000</c:v>
                </c:pt>
                <c:pt idx="222">
                  <c:v>3515000</c:v>
                </c:pt>
                <c:pt idx="223">
                  <c:v>3631000</c:v>
                </c:pt>
                <c:pt idx="224">
                  <c:v>3431000</c:v>
                </c:pt>
                <c:pt idx="225">
                  <c:v>3231000</c:v>
                </c:pt>
                <c:pt idx="226">
                  <c:v>3031000</c:v>
                </c:pt>
                <c:pt idx="227">
                  <c:v>2831000</c:v>
                </c:pt>
                <c:pt idx="228">
                  <c:v>2897000</c:v>
                </c:pt>
                <c:pt idx="229">
                  <c:v>3039000</c:v>
                </c:pt>
                <c:pt idx="230">
                  <c:v>3247000</c:v>
                </c:pt>
                <c:pt idx="231">
                  <c:v>3377000</c:v>
                </c:pt>
                <c:pt idx="232">
                  <c:v>3553000</c:v>
                </c:pt>
                <c:pt idx="233">
                  <c:v>3661000</c:v>
                </c:pt>
                <c:pt idx="234">
                  <c:v>3461000</c:v>
                </c:pt>
                <c:pt idx="235">
                  <c:v>3261000</c:v>
                </c:pt>
                <c:pt idx="236">
                  <c:v>3477000</c:v>
                </c:pt>
                <c:pt idx="237">
                  <c:v>3617000</c:v>
                </c:pt>
                <c:pt idx="238">
                  <c:v>3779000</c:v>
                </c:pt>
                <c:pt idx="239">
                  <c:v>3919000</c:v>
                </c:pt>
                <c:pt idx="240">
                  <c:v>3719000</c:v>
                </c:pt>
                <c:pt idx="241">
                  <c:v>3519000</c:v>
                </c:pt>
                <c:pt idx="242">
                  <c:v>3319000</c:v>
                </c:pt>
                <c:pt idx="243">
                  <c:v>3119000</c:v>
                </c:pt>
                <c:pt idx="244">
                  <c:v>3599000</c:v>
                </c:pt>
                <c:pt idx="245">
                  <c:v>4099000</c:v>
                </c:pt>
                <c:pt idx="246">
                  <c:v>5739000</c:v>
                </c:pt>
                <c:pt idx="247">
                  <c:v>5539000</c:v>
                </c:pt>
                <c:pt idx="248">
                  <c:v>5679000</c:v>
                </c:pt>
                <c:pt idx="249">
                  <c:v>5829000</c:v>
                </c:pt>
                <c:pt idx="250">
                  <c:v>6005000</c:v>
                </c:pt>
                <c:pt idx="251">
                  <c:v>6187000</c:v>
                </c:pt>
                <c:pt idx="252">
                  <c:v>6347000</c:v>
                </c:pt>
                <c:pt idx="253">
                  <c:v>6535000</c:v>
                </c:pt>
                <c:pt idx="254">
                  <c:v>6535000</c:v>
                </c:pt>
                <c:pt idx="255">
                  <c:v>6335000</c:v>
                </c:pt>
                <c:pt idx="256">
                  <c:v>6135000</c:v>
                </c:pt>
                <c:pt idx="257">
                  <c:v>6281000</c:v>
                </c:pt>
                <c:pt idx="258">
                  <c:v>6081000</c:v>
                </c:pt>
                <c:pt idx="259">
                  <c:v>5881000</c:v>
                </c:pt>
                <c:pt idx="260">
                  <c:v>6039000</c:v>
                </c:pt>
                <c:pt idx="261">
                  <c:v>6039000</c:v>
                </c:pt>
                <c:pt idx="262">
                  <c:v>6039000</c:v>
                </c:pt>
                <c:pt idx="263">
                  <c:v>6179000</c:v>
                </c:pt>
                <c:pt idx="264">
                  <c:v>6329000</c:v>
                </c:pt>
                <c:pt idx="265">
                  <c:v>6129000</c:v>
                </c:pt>
                <c:pt idx="266">
                  <c:v>6293000</c:v>
                </c:pt>
                <c:pt idx="267">
                  <c:v>6093000</c:v>
                </c:pt>
                <c:pt idx="268">
                  <c:v>5893000</c:v>
                </c:pt>
                <c:pt idx="269">
                  <c:v>6283000</c:v>
                </c:pt>
                <c:pt idx="270">
                  <c:v>6083000</c:v>
                </c:pt>
                <c:pt idx="271">
                  <c:v>5883000</c:v>
                </c:pt>
                <c:pt idx="272">
                  <c:v>6009000</c:v>
                </c:pt>
                <c:pt idx="273">
                  <c:v>5809000</c:v>
                </c:pt>
                <c:pt idx="274">
                  <c:v>5609000</c:v>
                </c:pt>
                <c:pt idx="275">
                  <c:v>5609000</c:v>
                </c:pt>
                <c:pt idx="276">
                  <c:v>5747000</c:v>
                </c:pt>
                <c:pt idx="277">
                  <c:v>5933000</c:v>
                </c:pt>
                <c:pt idx="278">
                  <c:v>5933000</c:v>
                </c:pt>
                <c:pt idx="279">
                  <c:v>6113000</c:v>
                </c:pt>
                <c:pt idx="280">
                  <c:v>6353000</c:v>
                </c:pt>
                <c:pt idx="281">
                  <c:v>6489000</c:v>
                </c:pt>
                <c:pt idx="282">
                  <c:v>6289000</c:v>
                </c:pt>
                <c:pt idx="283">
                  <c:v>6479000</c:v>
                </c:pt>
                <c:pt idx="284">
                  <c:v>6679000</c:v>
                </c:pt>
                <c:pt idx="285">
                  <c:v>6857000</c:v>
                </c:pt>
                <c:pt idx="286">
                  <c:v>6989000</c:v>
                </c:pt>
                <c:pt idx="287">
                  <c:v>7149000</c:v>
                </c:pt>
                <c:pt idx="288">
                  <c:v>6949000</c:v>
                </c:pt>
                <c:pt idx="289">
                  <c:v>6749000</c:v>
                </c:pt>
                <c:pt idx="290">
                  <c:v>6549000</c:v>
                </c:pt>
                <c:pt idx="291">
                  <c:v>6349000</c:v>
                </c:pt>
                <c:pt idx="292">
                  <c:v>6575000</c:v>
                </c:pt>
                <c:pt idx="293">
                  <c:v>6729000</c:v>
                </c:pt>
                <c:pt idx="294">
                  <c:v>6529000</c:v>
                </c:pt>
                <c:pt idx="295">
                  <c:v>6329000</c:v>
                </c:pt>
                <c:pt idx="296">
                  <c:v>6499000</c:v>
                </c:pt>
                <c:pt idx="297">
                  <c:v>6665000</c:v>
                </c:pt>
                <c:pt idx="298">
                  <c:v>6465000</c:v>
                </c:pt>
                <c:pt idx="299">
                  <c:v>6465000</c:v>
                </c:pt>
                <c:pt idx="300">
                  <c:v>6265000</c:v>
                </c:pt>
                <c:pt idx="301">
                  <c:v>6065000</c:v>
                </c:pt>
                <c:pt idx="302">
                  <c:v>6065000</c:v>
                </c:pt>
                <c:pt idx="303">
                  <c:v>6185000</c:v>
                </c:pt>
                <c:pt idx="304">
                  <c:v>6321000</c:v>
                </c:pt>
                <c:pt idx="305">
                  <c:v>6121000</c:v>
                </c:pt>
                <c:pt idx="306">
                  <c:v>5921000</c:v>
                </c:pt>
                <c:pt idx="307">
                  <c:v>5721000</c:v>
                </c:pt>
                <c:pt idx="308">
                  <c:v>5521000</c:v>
                </c:pt>
                <c:pt idx="309">
                  <c:v>5623000</c:v>
                </c:pt>
                <c:pt idx="310">
                  <c:v>5799000</c:v>
                </c:pt>
                <c:pt idx="311">
                  <c:v>5799000</c:v>
                </c:pt>
                <c:pt idx="312">
                  <c:v>5939000</c:v>
                </c:pt>
                <c:pt idx="313">
                  <c:v>6109000</c:v>
                </c:pt>
                <c:pt idx="314">
                  <c:v>5909000</c:v>
                </c:pt>
                <c:pt idx="315">
                  <c:v>6089000</c:v>
                </c:pt>
                <c:pt idx="316">
                  <c:v>6273000</c:v>
                </c:pt>
                <c:pt idx="317">
                  <c:v>6447000</c:v>
                </c:pt>
                <c:pt idx="318">
                  <c:v>6583000</c:v>
                </c:pt>
                <c:pt idx="319">
                  <c:v>6759000</c:v>
                </c:pt>
                <c:pt idx="320">
                  <c:v>6559000</c:v>
                </c:pt>
                <c:pt idx="321">
                  <c:v>6559000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029-46F8-B2C8-CB556740C7BF}"/>
            </c:ext>
          </c:extLst>
        </c:ser>
        <c:marker val="1"/>
        <c:axId val="65133184"/>
        <c:axId val="64758144"/>
      </c:lineChart>
      <c:catAx>
        <c:axId val="65133184"/>
        <c:scaling>
          <c:orientation val="minMax"/>
        </c:scaling>
        <c:axPos val="b"/>
        <c:numFmt formatCode="General" sourceLinked="0"/>
        <c:majorTickMark val="none"/>
        <c:tickLblPos val="nextTo"/>
        <c:crossAx val="64758144"/>
        <c:crosses val="autoZero"/>
        <c:auto val="1"/>
        <c:lblAlgn val="ctr"/>
        <c:lblOffset val="100"/>
      </c:catAx>
      <c:valAx>
        <c:axId val="64758144"/>
        <c:scaling>
          <c:orientation val="minMax"/>
        </c:scaling>
        <c:axPos val="l"/>
        <c:majorGridlines/>
        <c:numFmt formatCode="#,##0\ &quot;Ft&quot;" sourceLinked="0"/>
        <c:majorTickMark val="none"/>
        <c:tickLblPos val="nextTo"/>
        <c:crossAx val="65133184"/>
        <c:crosses val="autoZero"/>
        <c:crossBetween val="between"/>
      </c:valAx>
    </c:plotArea>
    <c:legend>
      <c:legendPos val="r"/>
      <c:legendEntry>
        <c:idx val="0"/>
        <c:delete val="1"/>
      </c:legendEntry>
    </c:legend>
    <c:plotVisOnly val="1"/>
    <c:dispBlanksAs val="gap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83820</xdr:colOff>
      <xdr:row>5</xdr:row>
      <xdr:rowOff>76200</xdr:rowOff>
    </xdr:from>
    <xdr:to>
      <xdr:col>17</xdr:col>
      <xdr:colOff>472440</xdr:colOff>
      <xdr:row>20</xdr:row>
      <xdr:rowOff>76200</xdr:rowOff>
    </xdr:to>
    <xdr:graphicFrame macro="">
      <xdr:nvGraphicFramePr>
        <xdr:cNvPr id="2" name="Diagram 1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99060</xdr:colOff>
      <xdr:row>1</xdr:row>
      <xdr:rowOff>76200</xdr:rowOff>
    </xdr:from>
    <xdr:to>
      <xdr:col>2</xdr:col>
      <xdr:colOff>251460</xdr:colOff>
      <xdr:row>7</xdr:row>
      <xdr:rowOff>167640</xdr:rowOff>
    </xdr:to>
    <xdr:sp macro="" textlink="">
      <xdr:nvSpPr>
        <xdr:cNvPr id="2" name="Jobb oldali kapcsos zárójel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/>
      </xdr:nvSpPr>
      <xdr:spPr>
        <a:xfrm>
          <a:off x="1562100" y="259080"/>
          <a:ext cx="152400" cy="11887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  <xdr:twoCellAnchor>
    <xdr:from>
      <xdr:col>2</xdr:col>
      <xdr:colOff>30480</xdr:colOff>
      <xdr:row>8</xdr:row>
      <xdr:rowOff>0</xdr:rowOff>
    </xdr:from>
    <xdr:to>
      <xdr:col>2</xdr:col>
      <xdr:colOff>259080</xdr:colOff>
      <xdr:row>14</xdr:row>
      <xdr:rowOff>121920</xdr:rowOff>
    </xdr:to>
    <xdr:sp macro="" textlink="">
      <xdr:nvSpPr>
        <xdr:cNvPr id="3" name="Jobb oldali kapcsos zárójel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/>
      </xdr:nvSpPr>
      <xdr:spPr>
        <a:xfrm>
          <a:off x="1493520" y="1463040"/>
          <a:ext cx="228600" cy="121920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  <xdr:twoCellAnchor>
    <xdr:from>
      <xdr:col>2</xdr:col>
      <xdr:colOff>38100</xdr:colOff>
      <xdr:row>15</xdr:row>
      <xdr:rowOff>0</xdr:rowOff>
    </xdr:from>
    <xdr:to>
      <xdr:col>2</xdr:col>
      <xdr:colOff>213360</xdr:colOff>
      <xdr:row>21</xdr:row>
      <xdr:rowOff>167640</xdr:rowOff>
    </xdr:to>
    <xdr:sp macro="" textlink="">
      <xdr:nvSpPr>
        <xdr:cNvPr id="4" name="Jobb oldali kapcsos zárójel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/>
      </xdr:nvSpPr>
      <xdr:spPr>
        <a:xfrm>
          <a:off x="1501140" y="2743200"/>
          <a:ext cx="175260" cy="12649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  <xdr:twoCellAnchor>
    <xdr:from>
      <xdr:col>2</xdr:col>
      <xdr:colOff>68580</xdr:colOff>
      <xdr:row>22</xdr:row>
      <xdr:rowOff>0</xdr:rowOff>
    </xdr:from>
    <xdr:to>
      <xdr:col>2</xdr:col>
      <xdr:colOff>220980</xdr:colOff>
      <xdr:row>28</xdr:row>
      <xdr:rowOff>91440</xdr:rowOff>
    </xdr:to>
    <xdr:sp macro="" textlink="">
      <xdr:nvSpPr>
        <xdr:cNvPr id="5" name="Jobb oldali kapcsos zárójel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/>
      </xdr:nvSpPr>
      <xdr:spPr>
        <a:xfrm>
          <a:off x="1531620" y="4023360"/>
          <a:ext cx="152400" cy="11887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hu-HU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Y1387"/>
  <sheetViews>
    <sheetView tabSelected="1" topLeftCell="A316" zoomScaleNormal="100" workbookViewId="0">
      <selection activeCell="J287" sqref="J287:J326"/>
    </sheetView>
  </sheetViews>
  <sheetFormatPr defaultRowHeight="14.4"/>
  <cols>
    <col min="1" max="1" width="4.5546875" style="15" customWidth="1"/>
    <col min="2" max="2" width="13.33203125" style="6" customWidth="1"/>
    <col min="3" max="3" width="35" style="6" customWidth="1"/>
    <col min="4" max="4" width="26.5546875" style="6" customWidth="1"/>
    <col min="5" max="5" width="8" style="6" customWidth="1"/>
    <col min="6" max="6" width="8.6640625" style="6" customWidth="1"/>
    <col min="7" max="7" width="7.6640625" style="6" customWidth="1"/>
    <col min="8" max="8" width="13.21875" style="6" customWidth="1"/>
    <col min="9" max="9" width="13.109375" style="6" customWidth="1"/>
    <col min="10" max="10" width="13.88671875" style="6" customWidth="1"/>
    <col min="11" max="11" width="14.44140625" style="6" customWidth="1"/>
    <col min="12" max="12" width="11.33203125" style="6" customWidth="1"/>
    <col min="13" max="13" width="10.6640625" style="6" bestFit="1" customWidth="1"/>
    <col min="14" max="14" width="14.109375" style="6" customWidth="1"/>
    <col min="15" max="15" width="13.5546875" style="6" customWidth="1"/>
    <col min="16" max="16" width="12.88671875" style="6" bestFit="1" customWidth="1"/>
    <col min="17" max="17" width="13.5546875" bestFit="1" customWidth="1"/>
    <col min="18" max="18" width="18.33203125" bestFit="1" customWidth="1"/>
    <col min="19" max="19" width="12.44140625" customWidth="1"/>
    <col min="20" max="20" width="19.109375" bestFit="1" customWidth="1"/>
    <col min="21" max="21" width="9.88671875" customWidth="1"/>
    <col min="22" max="22" width="18.33203125" bestFit="1" customWidth="1"/>
    <col min="23" max="23" width="14.5546875" bestFit="1" customWidth="1"/>
    <col min="24" max="24" width="13.33203125" bestFit="1" customWidth="1"/>
  </cols>
  <sheetData>
    <row r="3" spans="1:13" customFormat="1">
      <c r="A3" s="13"/>
      <c r="B3" s="1" t="s">
        <v>11</v>
      </c>
      <c r="C3" s="2">
        <v>200000</v>
      </c>
      <c r="D3" s="3" t="s">
        <v>13</v>
      </c>
      <c r="E3" s="4">
        <f>AVERAGE(E5:E1500)</f>
        <v>2.1974534161490671</v>
      </c>
      <c r="F3" s="5"/>
      <c r="G3" s="6"/>
      <c r="H3" s="18">
        <f>SUM(H5:H1500)</f>
        <v>67800000</v>
      </c>
      <c r="I3" s="17">
        <f>SUM(I5:I1500)</f>
        <v>1559000</v>
      </c>
      <c r="J3" s="1" t="s">
        <v>10</v>
      </c>
      <c r="K3" s="7">
        <v>5000000</v>
      </c>
      <c r="L3" s="3" t="s">
        <v>0</v>
      </c>
      <c r="M3" s="8">
        <f>COUNTIF(F5:F1437,"nyertes")/(COUNTIF(F5:F1437,"nyertes")+COUNTIF(F5:F1437,"vesztes"))</f>
        <v>0.54347826086956519</v>
      </c>
    </row>
    <row r="4" spans="1:13" customFormat="1">
      <c r="A4" s="14"/>
      <c r="B4" s="9" t="s">
        <v>1</v>
      </c>
      <c r="C4" s="1" t="s">
        <v>2</v>
      </c>
      <c r="D4" s="9" t="s">
        <v>3</v>
      </c>
      <c r="E4" s="9" t="s">
        <v>4</v>
      </c>
      <c r="F4" s="5" t="s">
        <v>8</v>
      </c>
      <c r="G4" s="5" t="s">
        <v>12</v>
      </c>
      <c r="H4" s="9" t="s">
        <v>5</v>
      </c>
      <c r="I4" s="9" t="s">
        <v>6</v>
      </c>
      <c r="J4" s="10" t="s">
        <v>9</v>
      </c>
      <c r="K4" s="9"/>
      <c r="L4" s="3" t="s">
        <v>7</v>
      </c>
      <c r="M4" s="11">
        <f>I3/(COUNTIF(F5:F1437,"nyertes")+COUNTIF(F5:F1437,"vesztes"))/C3</f>
        <v>2.4208074534161492E-2</v>
      </c>
    </row>
    <row r="5" spans="1:13" customFormat="1">
      <c r="A5" s="14" t="s">
        <v>14</v>
      </c>
      <c r="B5" s="28">
        <v>45444</v>
      </c>
      <c r="C5" s="6" t="s">
        <v>1439</v>
      </c>
      <c r="D5" s="54" t="s">
        <v>1421</v>
      </c>
      <c r="E5" s="6">
        <v>1.68</v>
      </c>
      <c r="F5" s="6" t="s">
        <v>1424</v>
      </c>
      <c r="G5" s="6"/>
      <c r="H5" s="53">
        <f t="shared" ref="H5:H68" si="0">$C$3</f>
        <v>200000</v>
      </c>
      <c r="I5" s="12">
        <f t="shared" ref="I5:I68" si="1">IF(G5&lt;&gt;"",IF(F5="nyertes",(G5-1)*H5,H5*(-1)),IF(F5="nyertes",(E5-1)*H5,H5*(-1)))</f>
        <v>136000</v>
      </c>
      <c r="J5" s="21">
        <f>K3+I5</f>
        <v>5136000</v>
      </c>
      <c r="K5" s="20"/>
      <c r="L5" s="3"/>
      <c r="M5" s="11"/>
    </row>
    <row r="6" spans="1:13" customFormat="1" ht="15" thickBot="1">
      <c r="A6" s="14" t="s">
        <v>15</v>
      </c>
      <c r="B6" s="29">
        <v>45444</v>
      </c>
      <c r="C6" s="55" t="s">
        <v>1439</v>
      </c>
      <c r="D6" s="55" t="s">
        <v>1417</v>
      </c>
      <c r="E6" s="55">
        <v>1.76</v>
      </c>
      <c r="F6" s="55" t="s">
        <v>1424</v>
      </c>
      <c r="G6" s="55"/>
      <c r="H6" s="53">
        <f t="shared" si="0"/>
        <v>200000</v>
      </c>
      <c r="I6" s="12">
        <f t="shared" si="1"/>
        <v>152000</v>
      </c>
      <c r="J6" s="21">
        <f t="shared" ref="J6:J69" si="2">J5+I6</f>
        <v>5288000</v>
      </c>
      <c r="K6" s="6"/>
      <c r="L6" s="6"/>
      <c r="M6" s="6"/>
    </row>
    <row r="7" spans="1:13" customFormat="1" ht="15" thickTop="1">
      <c r="A7" s="14" t="s">
        <v>16</v>
      </c>
      <c r="B7" s="28">
        <v>45445</v>
      </c>
      <c r="C7" s="6" t="s">
        <v>1440</v>
      </c>
      <c r="D7" s="6" t="s">
        <v>1434</v>
      </c>
      <c r="E7" s="6">
        <v>1.48</v>
      </c>
      <c r="F7" s="6" t="s">
        <v>1424</v>
      </c>
      <c r="G7" s="57">
        <v>1.45</v>
      </c>
      <c r="H7" s="53">
        <f t="shared" si="0"/>
        <v>200000</v>
      </c>
      <c r="I7" s="12">
        <f t="shared" si="1"/>
        <v>89999.999999999985</v>
      </c>
      <c r="J7" s="21">
        <f t="shared" si="2"/>
        <v>5378000</v>
      </c>
      <c r="K7" s="6"/>
      <c r="L7" s="6"/>
      <c r="M7" s="6"/>
    </row>
    <row r="8" spans="1:13" customFormat="1">
      <c r="A8" s="14" t="s">
        <v>17</v>
      </c>
      <c r="B8" s="28">
        <v>45445</v>
      </c>
      <c r="C8" s="6" t="s">
        <v>1440</v>
      </c>
      <c r="D8" s="6" t="s">
        <v>1433</v>
      </c>
      <c r="E8" s="6">
        <v>1.66</v>
      </c>
      <c r="F8" s="6" t="s">
        <v>1424</v>
      </c>
      <c r="G8" s="57">
        <v>1.6</v>
      </c>
      <c r="H8" s="53">
        <f t="shared" si="0"/>
        <v>200000</v>
      </c>
      <c r="I8" s="12">
        <f t="shared" si="1"/>
        <v>120000.00000000001</v>
      </c>
      <c r="J8" s="21">
        <f t="shared" si="2"/>
        <v>5498000</v>
      </c>
      <c r="K8" s="6"/>
      <c r="L8" s="6"/>
      <c r="M8" s="6"/>
    </row>
    <row r="9" spans="1:13" customFormat="1">
      <c r="A9" s="14" t="s">
        <v>18</v>
      </c>
      <c r="B9" s="28">
        <v>45445</v>
      </c>
      <c r="C9" s="6" t="s">
        <v>1441</v>
      </c>
      <c r="D9" s="54" t="s">
        <v>1418</v>
      </c>
      <c r="E9" s="6">
        <v>1.76</v>
      </c>
      <c r="F9" s="6" t="s">
        <v>1425</v>
      </c>
      <c r="G9" s="6"/>
      <c r="H9" s="53">
        <f t="shared" si="0"/>
        <v>200000</v>
      </c>
      <c r="I9" s="12">
        <f t="shared" si="1"/>
        <v>-200000</v>
      </c>
      <c r="J9" s="21">
        <f t="shared" si="2"/>
        <v>5298000</v>
      </c>
      <c r="K9" s="6"/>
      <c r="L9" s="6"/>
      <c r="M9" s="6"/>
    </row>
    <row r="10" spans="1:13" customFormat="1">
      <c r="A10" s="14" t="s">
        <v>19</v>
      </c>
      <c r="B10" s="28">
        <v>45445</v>
      </c>
      <c r="C10" s="6" t="s">
        <v>1441</v>
      </c>
      <c r="D10" s="6" t="s">
        <v>1438</v>
      </c>
      <c r="E10" s="6">
        <v>1.75</v>
      </c>
      <c r="F10" s="6" t="s">
        <v>1425</v>
      </c>
      <c r="G10" s="6"/>
      <c r="H10" s="53">
        <f t="shared" si="0"/>
        <v>200000</v>
      </c>
      <c r="I10" s="12">
        <f t="shared" si="1"/>
        <v>-200000</v>
      </c>
      <c r="J10" s="21">
        <f t="shared" si="2"/>
        <v>5098000</v>
      </c>
      <c r="K10" s="6"/>
      <c r="L10" s="6"/>
      <c r="M10" s="6"/>
    </row>
    <row r="11" spans="1:13" customFormat="1">
      <c r="A11" s="14" t="s">
        <v>20</v>
      </c>
      <c r="B11" s="28">
        <v>45445</v>
      </c>
      <c r="C11" s="6" t="s">
        <v>1441</v>
      </c>
      <c r="D11" s="6" t="s">
        <v>1427</v>
      </c>
      <c r="E11" s="6">
        <v>1.96</v>
      </c>
      <c r="F11" s="6" t="s">
        <v>1425</v>
      </c>
      <c r="G11" s="6"/>
      <c r="H11" s="53">
        <f t="shared" si="0"/>
        <v>200000</v>
      </c>
      <c r="I11" s="12">
        <f t="shared" si="1"/>
        <v>-200000</v>
      </c>
      <c r="J11" s="21">
        <f t="shared" si="2"/>
        <v>4898000</v>
      </c>
      <c r="K11" s="6"/>
      <c r="L11" s="6"/>
      <c r="M11" s="6"/>
    </row>
    <row r="12" spans="1:13" customFormat="1">
      <c r="A12" s="14" t="s">
        <v>21</v>
      </c>
      <c r="B12" s="28">
        <v>45445</v>
      </c>
      <c r="C12" s="6" t="s">
        <v>1442</v>
      </c>
      <c r="D12" s="54" t="s">
        <v>1423</v>
      </c>
      <c r="E12" s="6">
        <v>2.5299999999999998</v>
      </c>
      <c r="F12" s="6" t="s">
        <v>1425</v>
      </c>
      <c r="G12" s="6"/>
      <c r="H12" s="53">
        <f t="shared" si="0"/>
        <v>200000</v>
      </c>
      <c r="I12" s="12">
        <f t="shared" si="1"/>
        <v>-200000</v>
      </c>
      <c r="J12" s="21">
        <f t="shared" si="2"/>
        <v>4698000</v>
      </c>
      <c r="K12" s="6"/>
      <c r="L12" s="6"/>
      <c r="M12" s="6"/>
    </row>
    <row r="13" spans="1:13" customFormat="1">
      <c r="A13" s="14" t="s">
        <v>22</v>
      </c>
      <c r="B13" s="28">
        <v>45445</v>
      </c>
      <c r="C13" s="6" t="s">
        <v>1442</v>
      </c>
      <c r="D13" s="6" t="s">
        <v>1438</v>
      </c>
      <c r="E13" s="6">
        <v>1.66</v>
      </c>
      <c r="F13" s="6" t="s">
        <v>1424</v>
      </c>
      <c r="G13" s="57">
        <v>1.33</v>
      </c>
      <c r="H13" s="53">
        <f t="shared" si="0"/>
        <v>200000</v>
      </c>
      <c r="I13" s="12">
        <f t="shared" si="1"/>
        <v>66000.000000000015</v>
      </c>
      <c r="J13" s="21">
        <f t="shared" si="2"/>
        <v>4764000</v>
      </c>
      <c r="K13" s="6"/>
      <c r="L13" s="6"/>
      <c r="M13" s="6"/>
    </row>
    <row r="14" spans="1:13" customFormat="1">
      <c r="A14" s="14" t="s">
        <v>23</v>
      </c>
      <c r="B14" s="28">
        <v>45445</v>
      </c>
      <c r="C14" s="6" t="s">
        <v>1442</v>
      </c>
      <c r="D14" s="6" t="s">
        <v>1427</v>
      </c>
      <c r="E14" s="6">
        <v>1.89</v>
      </c>
      <c r="F14" s="6" t="s">
        <v>1424</v>
      </c>
      <c r="G14" s="58">
        <v>1</v>
      </c>
      <c r="H14" s="53">
        <f t="shared" si="0"/>
        <v>200000</v>
      </c>
      <c r="I14" s="12">
        <f t="shared" si="1"/>
        <v>0</v>
      </c>
      <c r="J14" s="21">
        <f t="shared" si="2"/>
        <v>4764000</v>
      </c>
      <c r="K14" s="6"/>
      <c r="L14" s="6"/>
      <c r="M14" s="6"/>
    </row>
    <row r="15" spans="1:13" customFormat="1">
      <c r="A15" s="14" t="s">
        <v>24</v>
      </c>
      <c r="B15" s="28">
        <v>45445</v>
      </c>
      <c r="C15" s="6" t="s">
        <v>1442</v>
      </c>
      <c r="D15" s="6" t="s">
        <v>1430</v>
      </c>
      <c r="E15" s="6">
        <v>2.4500000000000002</v>
      </c>
      <c r="F15" s="6" t="s">
        <v>1425</v>
      </c>
      <c r="G15" s="6"/>
      <c r="H15" s="53">
        <f t="shared" si="0"/>
        <v>200000</v>
      </c>
      <c r="I15" s="12">
        <f t="shared" si="1"/>
        <v>-200000</v>
      </c>
      <c r="J15" s="21">
        <f t="shared" si="2"/>
        <v>4564000</v>
      </c>
      <c r="K15" s="6"/>
      <c r="L15" s="6"/>
      <c r="M15" s="6"/>
    </row>
    <row r="16" spans="1:13" customFormat="1">
      <c r="A16" s="14" t="s">
        <v>25</v>
      </c>
      <c r="B16" s="28">
        <v>45445</v>
      </c>
      <c r="C16" s="6" t="s">
        <v>1443</v>
      </c>
      <c r="D16" s="54" t="s">
        <v>1418</v>
      </c>
      <c r="E16" s="6">
        <v>2.2400000000000002</v>
      </c>
      <c r="F16" s="6" t="s">
        <v>1424</v>
      </c>
      <c r="G16" s="6"/>
      <c r="H16" s="53">
        <f t="shared" si="0"/>
        <v>200000</v>
      </c>
      <c r="I16" s="12">
        <f t="shared" si="1"/>
        <v>248000.00000000003</v>
      </c>
      <c r="J16" s="21">
        <f t="shared" si="2"/>
        <v>4812000</v>
      </c>
      <c r="K16" s="6"/>
      <c r="L16" s="6"/>
      <c r="M16" s="6"/>
    </row>
    <row r="17" spans="1:24">
      <c r="A17" s="14" t="s">
        <v>26</v>
      </c>
      <c r="B17" s="28">
        <v>45445</v>
      </c>
      <c r="C17" s="6" t="s">
        <v>1443</v>
      </c>
      <c r="D17" s="6" t="s">
        <v>1435</v>
      </c>
      <c r="E17" s="6">
        <v>1.86</v>
      </c>
      <c r="F17" s="6" t="s">
        <v>1425</v>
      </c>
      <c r="H17" s="53">
        <f t="shared" si="0"/>
        <v>200000</v>
      </c>
      <c r="I17" s="12">
        <f t="shared" si="1"/>
        <v>-200000</v>
      </c>
      <c r="J17" s="21">
        <f t="shared" si="2"/>
        <v>4612000</v>
      </c>
    </row>
    <row r="18" spans="1:24">
      <c r="A18" s="14" t="s">
        <v>27</v>
      </c>
      <c r="B18" s="28">
        <v>45445</v>
      </c>
      <c r="C18" s="6" t="s">
        <v>1444</v>
      </c>
      <c r="D18" s="54" t="s">
        <v>1429</v>
      </c>
      <c r="E18" s="6">
        <v>2.11</v>
      </c>
      <c r="F18" s="6" t="s">
        <v>1424</v>
      </c>
      <c r="H18" s="53">
        <f t="shared" si="0"/>
        <v>200000</v>
      </c>
      <c r="I18" s="12">
        <f t="shared" si="1"/>
        <v>221999.99999999997</v>
      </c>
      <c r="J18" s="21">
        <f t="shared" si="2"/>
        <v>4834000</v>
      </c>
    </row>
    <row r="19" spans="1:24">
      <c r="A19" s="14" t="s">
        <v>28</v>
      </c>
      <c r="B19" s="28">
        <v>45445</v>
      </c>
      <c r="C19" s="6" t="s">
        <v>1445</v>
      </c>
      <c r="D19" s="54" t="s">
        <v>1418</v>
      </c>
      <c r="E19" s="6">
        <v>2.7</v>
      </c>
      <c r="F19" s="6" t="s">
        <v>1424</v>
      </c>
      <c r="H19" s="56">
        <f>$C$3*2</f>
        <v>400000</v>
      </c>
      <c r="I19" s="12">
        <f t="shared" si="1"/>
        <v>680000.00000000012</v>
      </c>
      <c r="J19" s="21">
        <f t="shared" si="2"/>
        <v>5514000</v>
      </c>
    </row>
    <row r="20" spans="1:24">
      <c r="A20" s="14" t="s">
        <v>29</v>
      </c>
      <c r="B20" s="28">
        <v>45445</v>
      </c>
      <c r="C20" s="6" t="s">
        <v>1445</v>
      </c>
      <c r="D20" s="6" t="s">
        <v>1426</v>
      </c>
      <c r="E20" s="6">
        <v>2.27</v>
      </c>
      <c r="F20" s="6" t="s">
        <v>1424</v>
      </c>
      <c r="H20" s="56">
        <f t="shared" ref="H20:H21" si="3">$C$3*2</f>
        <v>400000</v>
      </c>
      <c r="I20" s="12">
        <f t="shared" si="1"/>
        <v>508000</v>
      </c>
      <c r="J20" s="21">
        <f t="shared" si="2"/>
        <v>6022000</v>
      </c>
    </row>
    <row r="21" spans="1:24" ht="15" thickBot="1">
      <c r="A21" s="14" t="s">
        <v>30</v>
      </c>
      <c r="B21" s="29">
        <v>45445</v>
      </c>
      <c r="C21" s="55" t="s">
        <v>1445</v>
      </c>
      <c r="D21" s="55" t="s">
        <v>1432</v>
      </c>
      <c r="E21" s="55">
        <v>2.8</v>
      </c>
      <c r="F21" s="55" t="s">
        <v>1424</v>
      </c>
      <c r="G21" s="55"/>
      <c r="H21" s="56">
        <f t="shared" si="3"/>
        <v>400000</v>
      </c>
      <c r="I21" s="12">
        <f t="shared" si="1"/>
        <v>719999.99999999988</v>
      </c>
      <c r="J21" s="21">
        <f t="shared" si="2"/>
        <v>6742000</v>
      </c>
    </row>
    <row r="22" spans="1:24" ht="15" thickTop="1">
      <c r="A22" s="14" t="s">
        <v>31</v>
      </c>
      <c r="B22" s="28">
        <v>45446</v>
      </c>
      <c r="C22" s="6" t="s">
        <v>1446</v>
      </c>
      <c r="D22" s="54" t="s">
        <v>1418</v>
      </c>
      <c r="E22" s="6">
        <v>1.83</v>
      </c>
      <c r="F22" s="6" t="s">
        <v>1424</v>
      </c>
      <c r="H22" s="53">
        <f t="shared" si="0"/>
        <v>200000</v>
      </c>
      <c r="I22" s="12">
        <f t="shared" si="1"/>
        <v>166000</v>
      </c>
      <c r="J22" s="21">
        <f t="shared" si="2"/>
        <v>6908000</v>
      </c>
    </row>
    <row r="23" spans="1:24">
      <c r="A23" s="14" t="s">
        <v>32</v>
      </c>
      <c r="B23" s="28">
        <v>45446</v>
      </c>
      <c r="C23" s="6" t="s">
        <v>1446</v>
      </c>
      <c r="D23" s="6" t="s">
        <v>1427</v>
      </c>
      <c r="E23" s="6">
        <v>2.2000000000000002</v>
      </c>
      <c r="F23" s="6" t="s">
        <v>1424</v>
      </c>
      <c r="H23" s="53">
        <f t="shared" si="0"/>
        <v>200000</v>
      </c>
      <c r="I23" s="12">
        <f t="shared" si="1"/>
        <v>240000.00000000003</v>
      </c>
      <c r="J23" s="21">
        <f t="shared" si="2"/>
        <v>7148000</v>
      </c>
      <c r="L23" s="44" t="s">
        <v>1416</v>
      </c>
      <c r="M23" s="44" t="s">
        <v>1416</v>
      </c>
      <c r="N23" s="44" t="s">
        <v>1407</v>
      </c>
      <c r="O23" s="44" t="s">
        <v>1415</v>
      </c>
      <c r="P23" s="44" t="s">
        <v>1406</v>
      </c>
      <c r="Q23" s="44" t="s">
        <v>1405</v>
      </c>
      <c r="R23" s="44" t="s">
        <v>1404</v>
      </c>
      <c r="S23" s="44" t="s">
        <v>1403</v>
      </c>
      <c r="T23" s="44" t="s">
        <v>1402</v>
      </c>
      <c r="U23" s="44" t="s">
        <v>1401</v>
      </c>
      <c r="V23" s="44" t="s">
        <v>1400</v>
      </c>
      <c r="W23" s="44" t="s">
        <v>1399</v>
      </c>
      <c r="X23" s="44" t="s">
        <v>1398</v>
      </c>
    </row>
    <row r="24" spans="1:24" ht="15" thickBot="1">
      <c r="A24" s="14" t="s">
        <v>33</v>
      </c>
      <c r="B24" s="29">
        <v>45446</v>
      </c>
      <c r="C24" s="55" t="s">
        <v>1446</v>
      </c>
      <c r="D24" s="55" t="s">
        <v>1430</v>
      </c>
      <c r="E24" s="55">
        <v>2.64</v>
      </c>
      <c r="F24" s="55" t="s">
        <v>1424</v>
      </c>
      <c r="G24" s="55"/>
      <c r="H24" s="53">
        <f t="shared" si="0"/>
        <v>200000</v>
      </c>
      <c r="I24" s="12">
        <f t="shared" si="1"/>
        <v>328000</v>
      </c>
      <c r="J24" s="21">
        <f t="shared" si="2"/>
        <v>7476000</v>
      </c>
      <c r="L24" s="40">
        <v>2</v>
      </c>
      <c r="M24" s="40" t="s">
        <v>1414</v>
      </c>
      <c r="N24" s="51">
        <f t="array" ref="N24">SUMPRODUCT(--(WEEKDAY($B$5:$B$5100)=L24),--(ISBLANK($B$5:$B$5100)=FALSE),$H$5:$H$5100)</f>
        <v>9000000</v>
      </c>
      <c r="O24" s="52">
        <f t="array" ref="O24">SUMPRODUCT(--(WEEKDAY($B$5:$B$5100)=L24),--(ISBLANK($B$5:$B$5100)=FALSE),$E$5:$E$5100)/SUMPRODUCT(--(WEEKDAY($B$5:$B$5100)=L24),--(ISBLANK($B$5:$B$5100)=FALSE))</f>
        <v>2.1892682926829274</v>
      </c>
      <c r="P24" s="50">
        <f t="array" ref="P24">SUMPRODUCT(--(WEEKDAY($B$5:$B$5100)=L24),--(ISBLANK($B$5:$B$5100)=FALSE))</f>
        <v>41</v>
      </c>
      <c r="Q24" s="50">
        <f t="array" ref="Q24">SUMPRODUCT(--(WEEKDAY($B$5:$B$5100)=L24),--(ISBLANK($B$5:$B$5100)=FALSE),--($F$5:$F$5100="nyertes"))</f>
        <v>27</v>
      </c>
      <c r="R24" s="51">
        <f t="array" ref="R24">SUMPRODUCT(--(WEEKDAY($B$5:$B$5100)=L24),--(ISBLANK($B$5:$B$5100)=FALSE),--($F$5:$F$5100="nyertes"),$I$5:$I$5100)</f>
        <v>5113000</v>
      </c>
      <c r="S24" s="50">
        <f t="array" ref="S24">SUMPRODUCT(--(WEEKDAY($B$5:$B$5100)=L24),--(ISBLANK($B$5:$B$5100)=FALSE),--($F$5:$F$5100="vesztes"))</f>
        <v>14</v>
      </c>
      <c r="T24" s="38">
        <f t="array" ref="T24">SUMPRODUCT(--(WEEKDAY($B$5:$B$5100)=L24),--(ISBLANK($B$5:$B$5100)=FALSE),--($F$5:$F$5100="vesztes"),$I$5:$I$5100)</f>
        <v>-3000000</v>
      </c>
      <c r="U24" s="49">
        <f t="shared" ref="U24:U31" si="4">Q24/P24</f>
        <v>0.65853658536585369</v>
      </c>
      <c r="V24" s="36">
        <f t="array" ref="V24">SUMPRODUCT(--(WEEKDAY($B$5:$B$5100)=L24),--(ISBLANK($B$5:$B$5100)=FALSE),$I$5:$I$5100)</f>
        <v>2113000</v>
      </c>
      <c r="W24" s="36">
        <f t="shared" ref="W24:W30" si="5">V24/$H$5</f>
        <v>10.565</v>
      </c>
      <c r="X24" s="45">
        <f t="shared" ref="X24:X31" si="6">((N24+R24+T24)-N24)/N24</f>
        <v>0.23477777777777778</v>
      </c>
    </row>
    <row r="25" spans="1:24" ht="15" thickTop="1">
      <c r="A25" s="14" t="s">
        <v>34</v>
      </c>
      <c r="B25" s="28">
        <v>45447</v>
      </c>
      <c r="C25" s="6" t="s">
        <v>1447</v>
      </c>
      <c r="D25" s="6" t="s">
        <v>1422</v>
      </c>
      <c r="E25" s="6">
        <v>1.48</v>
      </c>
      <c r="F25" s="6" t="s">
        <v>1424</v>
      </c>
      <c r="H25" s="53">
        <f t="shared" si="0"/>
        <v>200000</v>
      </c>
      <c r="I25" s="12">
        <f t="shared" si="1"/>
        <v>96000</v>
      </c>
      <c r="J25" s="21">
        <f t="shared" si="2"/>
        <v>7572000</v>
      </c>
      <c r="K25" s="22"/>
      <c r="L25" s="40">
        <v>3</v>
      </c>
      <c r="M25" s="40" t="s">
        <v>1413</v>
      </c>
      <c r="N25" s="51">
        <f t="array" ref="N25">SUMPRODUCT(--(WEEKDAY($B$5:$B$5100)=L25),--(ISBLANK($B$5:$B$5100)=FALSE),$H$5:$H$5100)</f>
        <v>4600000</v>
      </c>
      <c r="O25" s="52">
        <f t="array" ref="O25">SUMPRODUCT(--(WEEKDAY($B$5:$B$5100)=L25),--(ISBLANK($B$5:$B$5100)=FALSE),$E$5:$E$5100)/SUMPRODUCT(--(WEEKDAY($B$5:$B$5100)=L25),--(ISBLANK($B$5:$B$5100)=FALSE))</f>
        <v>2.0373913043478264</v>
      </c>
      <c r="P25" s="50">
        <f t="array" ref="P25">SUMPRODUCT(--(WEEKDAY($B$5:$B$5100)=L25),--(ISBLANK($B$5:$B$5100)=FALSE))</f>
        <v>23</v>
      </c>
      <c r="Q25" s="50">
        <f t="array" ref="Q25">SUMPRODUCT(--(WEEKDAY($B$5:$B$5100)=L25),--(ISBLANK($B$5:$B$5100)=FALSE),--($F$5:$F$5100="nyertes"))</f>
        <v>10</v>
      </c>
      <c r="R25" s="51">
        <f t="array" ref="R25">SUMPRODUCT(--(WEEKDAY($B$5:$B$5100)=L25),--(ISBLANK($B$5:$B$5100)=FALSE),--($F$5:$F$5100="nyertes"),$I$5:$I$5100)</f>
        <v>1944000</v>
      </c>
      <c r="S25" s="50">
        <f t="array" ref="S25">SUMPRODUCT(--(WEEKDAY($B$5:$B$5100)=L25),--(ISBLANK($B$5:$B$5100)=FALSE),--($F$5:$F$5100="vesztes"))</f>
        <v>13</v>
      </c>
      <c r="T25" s="38">
        <f t="array" ref="T25">SUMPRODUCT(--(WEEKDAY($B$5:$B$5100)=L25),--(ISBLANK($B$5:$B$5100)=FALSE),--($F$5:$F$5100="vesztes"),$I$5:$I$5100)</f>
        <v>-2600000</v>
      </c>
      <c r="U25" s="49">
        <f t="shared" si="4"/>
        <v>0.43478260869565216</v>
      </c>
      <c r="V25" s="36">
        <f t="array" ref="V25">SUMPRODUCT(--(WEEKDAY($B$5:$B$5100)=L25),--(ISBLANK($B$5:$B$5100)=FALSE),$I$5:$I$5100)</f>
        <v>-656000</v>
      </c>
      <c r="W25" s="36">
        <f t="shared" si="5"/>
        <v>-3.28</v>
      </c>
      <c r="X25" s="45">
        <f t="shared" si="6"/>
        <v>-0.14260869565217391</v>
      </c>
    </row>
    <row r="26" spans="1:24">
      <c r="A26" s="14" t="s">
        <v>35</v>
      </c>
      <c r="B26" s="28">
        <v>45447</v>
      </c>
      <c r="C26" s="6" t="s">
        <v>1448</v>
      </c>
      <c r="D26" s="54" t="s">
        <v>1421</v>
      </c>
      <c r="E26" s="6">
        <v>1.62</v>
      </c>
      <c r="F26" s="6" t="s">
        <v>1425</v>
      </c>
      <c r="H26" s="53">
        <f t="shared" si="0"/>
        <v>200000</v>
      </c>
      <c r="I26" s="12">
        <f t="shared" si="1"/>
        <v>-200000</v>
      </c>
      <c r="J26" s="21">
        <f t="shared" si="2"/>
        <v>7372000</v>
      </c>
      <c r="K26" s="22"/>
      <c r="L26" s="40">
        <v>4</v>
      </c>
      <c r="M26" s="40" t="s">
        <v>1412</v>
      </c>
      <c r="N26" s="51">
        <f t="array" ref="N26">SUMPRODUCT(--(WEEKDAY($B$5:$B$5100)=L26),--(ISBLANK($B$5:$B$5100)=FALSE),$H$5:$H$5100)</f>
        <v>8400000</v>
      </c>
      <c r="O26" s="52">
        <f t="array" ref="O26">SUMPRODUCT(--(WEEKDAY($B$5:$B$5100)=L26),--(ISBLANK($B$5:$B$5100)=FALSE),$E$5:$E$5100)/SUMPRODUCT(--(WEEKDAY($B$5:$B$5100)=L26),--(ISBLANK($B$5:$B$5100)=FALSE))</f>
        <v>2.1402439024390243</v>
      </c>
      <c r="P26" s="50">
        <f t="array" ref="P26">SUMPRODUCT(--(WEEKDAY($B$5:$B$5100)=L26),--(ISBLANK($B$5:$B$5100)=FALSE))</f>
        <v>41</v>
      </c>
      <c r="Q26" s="50">
        <f t="array" ref="Q26">SUMPRODUCT(--(WEEKDAY($B$5:$B$5100)=L26),--(ISBLANK($B$5:$B$5100)=FALSE),--($F$5:$F$5100="nyertes"))</f>
        <v>25</v>
      </c>
      <c r="R26" s="51">
        <f t="array" ref="R26">SUMPRODUCT(--(WEEKDAY($B$5:$B$5100)=L26),--(ISBLANK($B$5:$B$5100)=FALSE),--($F$5:$F$5100="nyertes"),$I$5:$I$5100)</f>
        <v>4014000</v>
      </c>
      <c r="S26" s="50">
        <f t="array" ref="S26">SUMPRODUCT(--(WEEKDAY($B$5:$B$5100)=L26),--(ISBLANK($B$5:$B$5100)=FALSE),--($F$5:$F$5100="vesztes"))</f>
        <v>16</v>
      </c>
      <c r="T26" s="38">
        <f t="array" ref="T26">SUMPRODUCT(--(WEEKDAY($B$5:$B$5100)=L26),--(ISBLANK($B$5:$B$5100)=FALSE),--($F$5:$F$5100="vesztes"),$I$5:$I$5100)</f>
        <v>-3200000</v>
      </c>
      <c r="U26" s="49">
        <f t="shared" si="4"/>
        <v>0.6097560975609756</v>
      </c>
      <c r="V26" s="36">
        <f t="array" ref="V26">SUMPRODUCT(--(WEEKDAY($B$5:$B$5100)=L26),--(ISBLANK($B$5:$B$5100)=FALSE),$I$5:$I$5100)</f>
        <v>814000</v>
      </c>
      <c r="W26" s="36">
        <f t="shared" si="5"/>
        <v>4.07</v>
      </c>
      <c r="X26" s="45">
        <f t="shared" si="6"/>
        <v>9.690476190476191E-2</v>
      </c>
    </row>
    <row r="27" spans="1:24">
      <c r="A27" s="14" t="s">
        <v>36</v>
      </c>
      <c r="B27" s="28">
        <v>45447</v>
      </c>
      <c r="C27" s="6" t="s">
        <v>1448</v>
      </c>
      <c r="D27" s="6" t="s">
        <v>1417</v>
      </c>
      <c r="E27" s="6">
        <v>1.65</v>
      </c>
      <c r="F27" s="6" t="s">
        <v>1425</v>
      </c>
      <c r="H27" s="53">
        <f t="shared" si="0"/>
        <v>200000</v>
      </c>
      <c r="I27" s="12">
        <f t="shared" si="1"/>
        <v>-200000</v>
      </c>
      <c r="J27" s="21">
        <f t="shared" si="2"/>
        <v>7172000</v>
      </c>
      <c r="K27" s="22"/>
      <c r="L27" s="40">
        <v>5</v>
      </c>
      <c r="M27" s="40" t="s">
        <v>1411</v>
      </c>
      <c r="N27" s="51">
        <f t="array" ref="N27">SUMPRODUCT(--(WEEKDAY($B$5:$B$5100)=L27),--(ISBLANK($B$5:$B$5100)=FALSE),$H$5:$H$5100)</f>
        <v>7600000</v>
      </c>
      <c r="O27" s="52">
        <f t="array" ref="O27">SUMPRODUCT(--(WEEKDAY($B$5:$B$5100)=L27),--(ISBLANK($B$5:$B$5100)=FALSE),$E$5:$E$5100)/SUMPRODUCT(--(WEEKDAY($B$5:$B$5100)=L27),--(ISBLANK($B$5:$B$5100)=FALSE))</f>
        <v>2.1957894736842105</v>
      </c>
      <c r="P27" s="50">
        <f t="array" ref="P27">SUMPRODUCT(--(WEEKDAY($B$5:$B$5100)=L27),--(ISBLANK($B$5:$B$5100)=FALSE))</f>
        <v>38</v>
      </c>
      <c r="Q27" s="50">
        <f t="array" ref="Q27">SUMPRODUCT(--(WEEKDAY($B$5:$B$5100)=L27),--(ISBLANK($B$5:$B$5100)=FALSE),--($F$5:$F$5100="nyertes"))</f>
        <v>23</v>
      </c>
      <c r="R27" s="51">
        <f t="array" ref="R27">SUMPRODUCT(--(WEEKDAY($B$5:$B$5100)=L27),--(ISBLANK($B$5:$B$5100)=FALSE),--($F$5:$F$5100="nyertes"),$I$5:$I$5100)</f>
        <v>3987000</v>
      </c>
      <c r="S27" s="50">
        <f t="array" ref="S27">SUMPRODUCT(--(WEEKDAY($B$5:$B$5100)=L27),--(ISBLANK($B$5:$B$5100)=FALSE),--($F$5:$F$5100="vesztes"))</f>
        <v>15</v>
      </c>
      <c r="T27" s="38">
        <f t="array" ref="T27">SUMPRODUCT(--(WEEKDAY($B$5:$B$5100)=L27),--(ISBLANK($B$5:$B$5100)=FALSE),--($F$5:$F$5100="vesztes"),$I$5:$I$5100)</f>
        <v>-3000000</v>
      </c>
      <c r="U27" s="49">
        <f t="shared" si="4"/>
        <v>0.60526315789473684</v>
      </c>
      <c r="V27" s="36">
        <f t="array" ref="V27">SUMPRODUCT(--(WEEKDAY($B$5:$B$5100)=L27),--(ISBLANK($B$5:$B$5100)=FALSE),$I$5:$I$5100)</f>
        <v>987000</v>
      </c>
      <c r="W27" s="36">
        <f t="shared" si="5"/>
        <v>4.9349999999999996</v>
      </c>
      <c r="X27" s="45">
        <f t="shared" si="6"/>
        <v>0.12986842105263158</v>
      </c>
    </row>
    <row r="28" spans="1:24">
      <c r="A28" s="14" t="s">
        <v>37</v>
      </c>
      <c r="B28" s="28">
        <v>45447</v>
      </c>
      <c r="C28" s="6" t="s">
        <v>1449</v>
      </c>
      <c r="D28" s="54" t="s">
        <v>1429</v>
      </c>
      <c r="E28" s="6">
        <v>1.67</v>
      </c>
      <c r="F28" s="6" t="s">
        <v>1425</v>
      </c>
      <c r="H28" s="53">
        <f t="shared" si="0"/>
        <v>200000</v>
      </c>
      <c r="I28" s="12">
        <f t="shared" si="1"/>
        <v>-200000</v>
      </c>
      <c r="J28" s="21">
        <f t="shared" si="2"/>
        <v>6972000</v>
      </c>
      <c r="L28" s="40">
        <v>6</v>
      </c>
      <c r="M28" s="40" t="s">
        <v>1410</v>
      </c>
      <c r="N28" s="51">
        <f t="array" ref="N28">SUMPRODUCT(--(WEEKDAY($B$5:$B$5100)=L28),--(ISBLANK($B$5:$B$5100)=FALSE),$H$5:$H$5100)</f>
        <v>7400000</v>
      </c>
      <c r="O28" s="52">
        <f t="array" ref="O28">SUMPRODUCT(--(WEEKDAY($B$5:$B$5100)=L28),--(ISBLANK($B$5:$B$5100)=FALSE),$E$5:$E$5100)/SUMPRODUCT(--(WEEKDAY($B$5:$B$5100)=L28),--(ISBLANK($B$5:$B$5100)=FALSE))</f>
        <v>2.015135135135135</v>
      </c>
      <c r="P28" s="50">
        <f t="array" ref="P28">SUMPRODUCT(--(WEEKDAY($B$5:$B$5100)=L28),--(ISBLANK($B$5:$B$5100)=FALSE))</f>
        <v>37</v>
      </c>
      <c r="Q28" s="50">
        <f t="array" ref="Q28">SUMPRODUCT(--(WEEKDAY($B$5:$B$5100)=L28),--(ISBLANK($B$5:$B$5100)=FALSE),--($F$5:$F$5100="nyertes"))</f>
        <v>15</v>
      </c>
      <c r="R28" s="51">
        <f t="array" ref="R28">SUMPRODUCT(--(WEEKDAY($B$5:$B$5100)=L28),--(ISBLANK($B$5:$B$5100)=FALSE),--($F$5:$F$5100="nyertes"),$I$5:$I$5100)</f>
        <v>2475000</v>
      </c>
      <c r="S28" s="50">
        <f t="array" ref="S28">SUMPRODUCT(--(WEEKDAY($B$5:$B$5100)=L28),--(ISBLANK($B$5:$B$5100)=FALSE),--($F$5:$F$5100="vesztes"))</f>
        <v>22</v>
      </c>
      <c r="T28" s="38">
        <f t="array" ref="T28">SUMPRODUCT(--(WEEKDAY($B$5:$B$5100)=L28),--(ISBLANK($B$5:$B$5100)=FALSE),--($F$5:$F$5100="vesztes"),$I$5:$I$5100)</f>
        <v>-4400000</v>
      </c>
      <c r="U28" s="49">
        <f t="shared" si="4"/>
        <v>0.40540540540540543</v>
      </c>
      <c r="V28" s="36">
        <f t="array" ref="V28">SUMPRODUCT(--(WEEKDAY($B$5:$B$5100)=L28),--(ISBLANK($B$5:$B$5100)=FALSE),$I$5:$I$5100)</f>
        <v>-1925000</v>
      </c>
      <c r="W28" s="36">
        <f t="shared" si="5"/>
        <v>-9.625</v>
      </c>
      <c r="X28" s="45">
        <f t="shared" si="6"/>
        <v>-0.26013513513513514</v>
      </c>
    </row>
    <row r="29" spans="1:24">
      <c r="A29" s="14" t="s">
        <v>38</v>
      </c>
      <c r="B29" s="28">
        <v>45447</v>
      </c>
      <c r="C29" s="6" t="s">
        <v>1449</v>
      </c>
      <c r="D29" s="6" t="s">
        <v>1422</v>
      </c>
      <c r="E29" s="6">
        <v>2.2799999999999998</v>
      </c>
      <c r="F29" s="6" t="s">
        <v>1425</v>
      </c>
      <c r="H29" s="53">
        <f t="shared" si="0"/>
        <v>200000</v>
      </c>
      <c r="I29" s="12">
        <f t="shared" si="1"/>
        <v>-200000</v>
      </c>
      <c r="J29" s="21">
        <f t="shared" si="2"/>
        <v>6772000</v>
      </c>
      <c r="L29" s="40">
        <v>7</v>
      </c>
      <c r="M29" s="40" t="s">
        <v>1409</v>
      </c>
      <c r="N29" s="51">
        <f t="array" ref="N29">SUMPRODUCT(--(WEEKDAY($B$5:$B$5100)=L29),--(ISBLANK($B$5:$B$5100)=FALSE),$H$5:$H$5100)</f>
        <v>10200000</v>
      </c>
      <c r="O29" s="52">
        <f t="array" ref="O29">SUMPRODUCT(--(WEEKDAY($B$5:$B$5100)=L29),--(ISBLANK($B$5:$B$5100)=FALSE),$E$5:$E$5100)/SUMPRODUCT(--(WEEKDAY($B$5:$B$5100)=L29),--(ISBLANK($B$5:$B$5100)=FALSE))</f>
        <v>1.9354901960784314</v>
      </c>
      <c r="P29" s="50">
        <f t="array" ref="P29">SUMPRODUCT(--(WEEKDAY($B$5:$B$5100)=L29),--(ISBLANK($B$5:$B$5100)=FALSE))</f>
        <v>51</v>
      </c>
      <c r="Q29" s="50">
        <f t="array" ref="Q29">SUMPRODUCT(--(WEEKDAY($B$5:$B$5100)=L29),--(ISBLANK($B$5:$B$5100)=FALSE),--($F$5:$F$5100="nyertes"))</f>
        <v>31</v>
      </c>
      <c r="R29" s="51">
        <f t="array" ref="R29">SUMPRODUCT(--(WEEKDAY($B$5:$B$5100)=L29),--(ISBLANK($B$5:$B$5100)=FALSE),--($F$5:$F$5100="nyertes"),$I$5:$I$5100)</f>
        <v>4788000</v>
      </c>
      <c r="S29" s="50">
        <f t="array" ref="S29">SUMPRODUCT(--(WEEKDAY($B$5:$B$5100)=L29),--(ISBLANK($B$5:$B$5100)=FALSE),--($F$5:$F$5100="vesztes"))</f>
        <v>20</v>
      </c>
      <c r="T29" s="38">
        <f t="array" ref="T29">SUMPRODUCT(--(WEEKDAY($B$5:$B$5100)=L29),--(ISBLANK($B$5:$B$5100)=FALSE),--($F$5:$F$5100="vesztes"),$I$5:$I$5100)</f>
        <v>-4000000</v>
      </c>
      <c r="U29" s="49">
        <f t="shared" si="4"/>
        <v>0.60784313725490191</v>
      </c>
      <c r="V29" s="36">
        <f t="array" ref="V29">SUMPRODUCT(--(WEEKDAY($B$5:$B$5100)=L29),--(ISBLANK($B$5:$B$5100)=FALSE),$I$5:$I$5100)</f>
        <v>788000</v>
      </c>
      <c r="W29" s="36">
        <f t="shared" si="5"/>
        <v>3.94</v>
      </c>
      <c r="X29" s="45">
        <f t="shared" si="6"/>
        <v>7.7254901960784314E-2</v>
      </c>
    </row>
    <row r="30" spans="1:24">
      <c r="A30" s="14" t="s">
        <v>39</v>
      </c>
      <c r="B30" s="28">
        <v>45447</v>
      </c>
      <c r="C30" s="6" t="s">
        <v>1449</v>
      </c>
      <c r="D30" s="6" t="s">
        <v>1417</v>
      </c>
      <c r="E30" s="6">
        <v>3</v>
      </c>
      <c r="F30" s="6" t="s">
        <v>1425</v>
      </c>
      <c r="H30" s="53">
        <f t="shared" si="0"/>
        <v>200000</v>
      </c>
      <c r="I30" s="12">
        <f t="shared" si="1"/>
        <v>-200000</v>
      </c>
      <c r="J30" s="21">
        <f t="shared" si="2"/>
        <v>6572000</v>
      </c>
      <c r="L30" s="40">
        <v>1</v>
      </c>
      <c r="M30" s="40" t="s">
        <v>1408</v>
      </c>
      <c r="N30" s="51">
        <f t="array" ref="N30">SUMPRODUCT(--(WEEKDAY($B$5:$B$5100)=L30),--(ISBLANK($B$5:$B$5100)=FALSE),$H$5:$H$5100)</f>
        <v>20600000</v>
      </c>
      <c r="O30" s="52">
        <f t="array" ref="O30">SUMPRODUCT(--(WEEKDAY($B$5:$B$5100)=L30),--(ISBLANK($B$5:$B$5100)=FALSE),$E$5:$E$5100)/SUMPRODUCT(--(WEEKDAY($B$5:$B$5100)=L30),--(ISBLANK($B$5:$B$5100)=FALSE))</f>
        <v>2.4890109890109886</v>
      </c>
      <c r="P30" s="50">
        <f t="array" ref="P30">SUMPRODUCT(--(WEEKDAY($B$5:$B$5100)=L30),--(ISBLANK($B$5:$B$5100)=FALSE))</f>
        <v>91</v>
      </c>
      <c r="Q30" s="50">
        <f t="array" ref="Q30">SUMPRODUCT(--(WEEKDAY($B$5:$B$5100)=L30),--(ISBLANK($B$5:$B$5100)=FALSE),--($F$5:$F$5100="nyertes"))</f>
        <v>44</v>
      </c>
      <c r="R30" s="51">
        <f t="array" ref="R30">SUMPRODUCT(--(WEEKDAY($B$5:$B$5100)=L30),--(ISBLANK($B$5:$B$5100)=FALSE),--($F$5:$F$5100="nyertes"),$I$5:$I$5100)</f>
        <v>10038000</v>
      </c>
      <c r="S30" s="50">
        <f t="array" ref="S30">SUMPRODUCT(--(WEEKDAY($B$5:$B$5100)=L30),--(ISBLANK($B$5:$B$5100)=FALSE),--($F$5:$F$5100="vesztes"))</f>
        <v>47</v>
      </c>
      <c r="T30" s="38">
        <f t="array" ref="T30">SUMPRODUCT(--(WEEKDAY($B$5:$B$5100)=L30),--(ISBLANK($B$5:$B$5100)=FALSE),--($F$5:$F$5100="vesztes"),$I$5:$I$5100)</f>
        <v>-10600000</v>
      </c>
      <c r="U30" s="49">
        <f t="shared" si="4"/>
        <v>0.48351648351648352</v>
      </c>
      <c r="V30" s="36">
        <f t="array" ref="V30">SUMPRODUCT(--(WEEKDAY($B$5:$B$5100)=L30),--(ISBLANK($B$5:$B$5100)=FALSE),$I$5:$I$5100)</f>
        <v>-562000</v>
      </c>
      <c r="W30" s="36">
        <f t="shared" si="5"/>
        <v>-2.81</v>
      </c>
      <c r="X30" s="45">
        <f t="shared" si="6"/>
        <v>-2.7281553398058253E-2</v>
      </c>
    </row>
    <row r="31" spans="1:24">
      <c r="A31" s="14" t="s">
        <v>40</v>
      </c>
      <c r="B31" s="28">
        <v>45447</v>
      </c>
      <c r="C31" s="6" t="s">
        <v>1450</v>
      </c>
      <c r="D31" s="54" t="s">
        <v>1418</v>
      </c>
      <c r="E31" s="6">
        <v>1.66</v>
      </c>
      <c r="F31" s="6" t="s">
        <v>1425</v>
      </c>
      <c r="H31" s="53">
        <f t="shared" si="0"/>
        <v>200000</v>
      </c>
      <c r="I31" s="12">
        <f t="shared" si="1"/>
        <v>-200000</v>
      </c>
      <c r="J31" s="21">
        <f t="shared" si="2"/>
        <v>6372000</v>
      </c>
      <c r="L31" s="48" t="s">
        <v>1397</v>
      </c>
      <c r="M31" s="48"/>
      <c r="N31" s="46">
        <f>SUM(N24:N30)</f>
        <v>67800000</v>
      </c>
      <c r="O31" s="47">
        <f>AVERAGE(O24:O30)</f>
        <v>2.1431898990540779</v>
      </c>
      <c r="P31" s="46">
        <f>SUM(P24:P30)</f>
        <v>322</v>
      </c>
      <c r="Q31" s="46">
        <f>SUM(Q24:Q30)</f>
        <v>175</v>
      </c>
      <c r="R31" s="46">
        <f>SUM(R24:R30)</f>
        <v>32359000</v>
      </c>
      <c r="S31" s="46">
        <f>SUM(S24:S30)</f>
        <v>147</v>
      </c>
      <c r="T31" s="33">
        <f>SUM(T24:T30)</f>
        <v>-30800000</v>
      </c>
      <c r="U31" s="32">
        <f t="shared" si="4"/>
        <v>0.54347826086956519</v>
      </c>
      <c r="V31" s="46">
        <f>SUM(V24:V30)</f>
        <v>1559000</v>
      </c>
      <c r="W31" s="46">
        <f>SUM(W24:W30)</f>
        <v>7.7949999999999982</v>
      </c>
      <c r="X31" s="45">
        <f t="shared" si="6"/>
        <v>2.2994100294985251E-2</v>
      </c>
    </row>
    <row r="32" spans="1:24" ht="15" thickBot="1">
      <c r="A32" s="14" t="s">
        <v>41</v>
      </c>
      <c r="B32" s="29">
        <v>45447</v>
      </c>
      <c r="C32" s="55" t="s">
        <v>1450</v>
      </c>
      <c r="D32" s="55" t="s">
        <v>1427</v>
      </c>
      <c r="E32" s="55">
        <v>1.81</v>
      </c>
      <c r="F32" s="55" t="s">
        <v>1424</v>
      </c>
      <c r="G32" s="62">
        <v>1</v>
      </c>
      <c r="H32" s="53">
        <f t="shared" si="0"/>
        <v>200000</v>
      </c>
      <c r="I32" s="12">
        <f t="shared" si="1"/>
        <v>0</v>
      </c>
      <c r="J32" s="21">
        <f t="shared" si="2"/>
        <v>6372000</v>
      </c>
    </row>
    <row r="33" spans="1:25" ht="15" thickTop="1">
      <c r="A33" s="14" t="s">
        <v>42</v>
      </c>
      <c r="B33" s="28">
        <v>45448</v>
      </c>
      <c r="C33" s="6" t="s">
        <v>1451</v>
      </c>
      <c r="D33" s="54" t="s">
        <v>1418</v>
      </c>
      <c r="E33" s="6">
        <v>1.85</v>
      </c>
      <c r="F33" s="6" t="s">
        <v>1424</v>
      </c>
      <c r="G33" s="57">
        <v>1.8</v>
      </c>
      <c r="H33" s="53">
        <f t="shared" si="0"/>
        <v>200000</v>
      </c>
      <c r="I33" s="12">
        <f t="shared" si="1"/>
        <v>160000</v>
      </c>
      <c r="J33" s="21">
        <f t="shared" si="2"/>
        <v>6532000</v>
      </c>
      <c r="L33" s="34"/>
      <c r="M33" s="34"/>
      <c r="N33" s="44" t="s">
        <v>1407</v>
      </c>
      <c r="O33" s="34"/>
      <c r="P33" s="44" t="s">
        <v>1406</v>
      </c>
      <c r="Q33" s="44" t="s">
        <v>1405</v>
      </c>
      <c r="R33" s="44" t="s">
        <v>1404</v>
      </c>
      <c r="S33" s="44" t="s">
        <v>1403</v>
      </c>
      <c r="T33" s="44" t="s">
        <v>1402</v>
      </c>
      <c r="U33" s="44" t="s">
        <v>1401</v>
      </c>
      <c r="V33" s="44" t="s">
        <v>1400</v>
      </c>
      <c r="W33" s="44" t="s">
        <v>1399</v>
      </c>
      <c r="X33" s="44" t="s">
        <v>1398</v>
      </c>
      <c r="Y33" s="35"/>
    </row>
    <row r="34" spans="1:25" ht="15" thickBot="1">
      <c r="A34" s="14" t="s">
        <v>43</v>
      </c>
      <c r="B34" s="29">
        <v>45448</v>
      </c>
      <c r="C34" s="55" t="s">
        <v>1451</v>
      </c>
      <c r="D34" s="55" t="s">
        <v>1427</v>
      </c>
      <c r="E34" s="55">
        <v>2.14</v>
      </c>
      <c r="F34" s="55" t="s">
        <v>1424</v>
      </c>
      <c r="G34" s="55"/>
      <c r="H34" s="53">
        <f t="shared" si="0"/>
        <v>200000</v>
      </c>
      <c r="I34" s="12">
        <f t="shared" si="1"/>
        <v>228000.00000000003</v>
      </c>
      <c r="J34" s="21">
        <f t="shared" si="2"/>
        <v>6760000</v>
      </c>
      <c r="L34" s="43">
        <v>1.2</v>
      </c>
      <c r="M34" s="42">
        <v>1.39</v>
      </c>
      <c r="N34" s="39">
        <f t="array" ref="N34">SUMPRODUCT(--($E$5:$E$5000&gt;=L34),--($E$5:$E$5000&lt;=M34),--(ISBLANK($E$5:$E$5000)=FALSE),$H$5:$H$5000)</f>
        <v>0</v>
      </c>
      <c r="O34" s="35"/>
      <c r="P34" s="35">
        <f t="shared" ref="P34:P57" si="7">COUNTIFS($E$5:$E$5000,"&gt;="&amp;L34,$E$5:$E$5000,"&lt;="&amp;M34)</f>
        <v>0</v>
      </c>
      <c r="Q34" s="35">
        <f t="shared" ref="Q34:Q57" si="8">COUNTIFS($E$5:$E$5000,"&gt;="&amp;L34,$E$5:$E$5000,"&lt;="&amp;M34,$F$5:$F$5000,"nyertes")</f>
        <v>0</v>
      </c>
      <c r="R34" s="39">
        <f t="shared" ref="R34:R57" si="9">SUMIFS($I$5:$I$5000,$E$5:$E$5000,"&gt;="&amp;L34,$E$5:$E$5000,"&lt;="&amp;M34,$F$5:$F$5000,"nyertes")</f>
        <v>0</v>
      </c>
      <c r="S34" s="35">
        <f t="shared" ref="S34:S57" si="10">COUNTIFS($E$5:$E$5000,"&gt;="&amp;L34,$E$5:$E$5000,"&lt;="&amp;M34,$F$5:$F$5000,"vesztes")</f>
        <v>0</v>
      </c>
      <c r="T34" s="38">
        <f t="shared" ref="T34:T57" si="11">SUMIFS($I$5:$I$5000,$E$5:$E$5000,"&gt;="&amp;L34,$E$5:$E$5000,"&lt;="&amp;M34,$F$5:$F$5000,"vesztes")</f>
        <v>0</v>
      </c>
      <c r="U34" s="37" t="str">
        <f t="shared" ref="U34:U57" si="12">IF(P34=0,"",Q34/P34)</f>
        <v/>
      </c>
      <c r="V34" s="36">
        <f t="shared" ref="V34:V57" si="13">SUMIFS($I$5:$I$5000,$E$5:$E$5000,"&gt;="&amp;L34,$E$5:$E$5000,"&lt;="&amp;M34)</f>
        <v>0</v>
      </c>
      <c r="W34" s="36">
        <f t="shared" ref="W34:W57" si="14">V34/20000</f>
        <v>0</v>
      </c>
      <c r="X34" s="30" t="str">
        <f t="shared" ref="X34:X58" si="15">IF(P34=0,"",((N34+R34+T34)-N34)/N34)</f>
        <v/>
      </c>
      <c r="Y34" s="35"/>
    </row>
    <row r="35" spans="1:25" ht="15" thickTop="1">
      <c r="A35" s="14" t="s">
        <v>44</v>
      </c>
      <c r="B35" s="63">
        <v>45449</v>
      </c>
      <c r="C35" s="64" t="s">
        <v>1452</v>
      </c>
      <c r="D35" s="65" t="s">
        <v>1432</v>
      </c>
      <c r="E35" s="64">
        <v>1.75</v>
      </c>
      <c r="F35" s="64" t="s">
        <v>1424</v>
      </c>
      <c r="G35" s="64"/>
      <c r="H35" s="66">
        <f t="shared" si="0"/>
        <v>200000</v>
      </c>
      <c r="I35" s="12">
        <f t="shared" si="1"/>
        <v>150000</v>
      </c>
      <c r="J35" s="21">
        <f t="shared" si="2"/>
        <v>6910000</v>
      </c>
      <c r="L35" s="42">
        <v>1.4</v>
      </c>
      <c r="M35" s="42">
        <v>1.59</v>
      </c>
      <c r="N35" s="39">
        <f t="array" ref="N35">SUMPRODUCT(--($E$5:$E$5000&gt;=L35),--($E$5:$E$5000&lt;=M35),--(ISBLANK($E$5:$E$5000)=FALSE),$H$5:$H$5000)</f>
        <v>3800000</v>
      </c>
      <c r="O35" s="35"/>
      <c r="P35" s="35">
        <f t="shared" si="7"/>
        <v>19</v>
      </c>
      <c r="Q35" s="35">
        <f t="shared" si="8"/>
        <v>10</v>
      </c>
      <c r="R35" s="39">
        <f t="shared" si="9"/>
        <v>952000</v>
      </c>
      <c r="S35" s="35">
        <f t="shared" si="10"/>
        <v>9</v>
      </c>
      <c r="T35" s="38">
        <f t="shared" si="11"/>
        <v>-1800000</v>
      </c>
      <c r="U35" s="37">
        <f t="shared" si="12"/>
        <v>0.52631578947368418</v>
      </c>
      <c r="V35" s="36">
        <f t="shared" si="13"/>
        <v>-848000</v>
      </c>
      <c r="W35" s="36">
        <f t="shared" si="14"/>
        <v>-42.4</v>
      </c>
      <c r="X35" s="30">
        <f t="shared" si="15"/>
        <v>-0.22315789473684211</v>
      </c>
      <c r="Y35" s="35"/>
    </row>
    <row r="36" spans="1:25">
      <c r="A36" s="14" t="s">
        <v>45</v>
      </c>
      <c r="B36" s="63">
        <v>45449</v>
      </c>
      <c r="C36" s="64" t="s">
        <v>1452</v>
      </c>
      <c r="D36" s="65" t="s">
        <v>1438</v>
      </c>
      <c r="E36" s="64">
        <v>1.94</v>
      </c>
      <c r="F36" s="64" t="s">
        <v>1424</v>
      </c>
      <c r="G36" s="64"/>
      <c r="H36" s="66">
        <f t="shared" si="0"/>
        <v>200000</v>
      </c>
      <c r="I36" s="12">
        <f t="shared" si="1"/>
        <v>188000</v>
      </c>
      <c r="J36" s="21">
        <f t="shared" si="2"/>
        <v>7098000</v>
      </c>
      <c r="L36" s="42">
        <v>1.6</v>
      </c>
      <c r="M36" s="42">
        <v>1.79</v>
      </c>
      <c r="N36" s="39">
        <f t="array" ref="N36">SUMPRODUCT(--($E$5:$E$5000&gt;=L36),--($E$5:$E$5000&lt;=M36),--(ISBLANK($E$5:$E$5000)=FALSE),$H$5:$H$5000)</f>
        <v>16600000</v>
      </c>
      <c r="O36" s="35"/>
      <c r="P36" s="35">
        <f t="shared" si="7"/>
        <v>83</v>
      </c>
      <c r="Q36" s="35">
        <f t="shared" si="8"/>
        <v>53</v>
      </c>
      <c r="R36" s="39">
        <f t="shared" si="9"/>
        <v>6023000</v>
      </c>
      <c r="S36" s="35">
        <f t="shared" si="10"/>
        <v>30</v>
      </c>
      <c r="T36" s="38">
        <f t="shared" si="11"/>
        <v>-6000000</v>
      </c>
      <c r="U36" s="37">
        <f t="shared" si="12"/>
        <v>0.63855421686746983</v>
      </c>
      <c r="V36" s="36">
        <f t="shared" si="13"/>
        <v>23000</v>
      </c>
      <c r="W36" s="36">
        <f t="shared" si="14"/>
        <v>1.1499999999999999</v>
      </c>
      <c r="X36" s="30">
        <f t="shared" si="15"/>
        <v>1.3855421686746988E-3</v>
      </c>
      <c r="Y36" s="35"/>
    </row>
    <row r="37" spans="1:25">
      <c r="A37" s="14" t="s">
        <v>46</v>
      </c>
      <c r="B37" s="63">
        <v>45449</v>
      </c>
      <c r="C37" s="64" t="s">
        <v>1453</v>
      </c>
      <c r="D37" s="65" t="s">
        <v>1427</v>
      </c>
      <c r="E37" s="64">
        <v>1.69</v>
      </c>
      <c r="F37" s="64" t="s">
        <v>1425</v>
      </c>
      <c r="G37" s="64"/>
      <c r="H37" s="66">
        <f t="shared" si="0"/>
        <v>200000</v>
      </c>
      <c r="I37" s="12">
        <f t="shared" si="1"/>
        <v>-200000</v>
      </c>
      <c r="J37" s="21">
        <f t="shared" si="2"/>
        <v>6898000</v>
      </c>
      <c r="L37" s="42">
        <v>1.8</v>
      </c>
      <c r="M37" s="42">
        <v>1.99</v>
      </c>
      <c r="N37" s="39">
        <f t="array" ref="N37">SUMPRODUCT(--($E$5:$E$5000&gt;=L37),--($E$5:$E$5000&lt;=M37),--(ISBLANK($E$5:$E$5000)=FALSE),$H$5:$H$5000)</f>
        <v>16800000</v>
      </c>
      <c r="O37" s="35"/>
      <c r="P37" s="35">
        <f t="shared" si="7"/>
        <v>83</v>
      </c>
      <c r="Q37" s="35">
        <f t="shared" si="8"/>
        <v>49</v>
      </c>
      <c r="R37" s="39">
        <f t="shared" si="9"/>
        <v>7130000</v>
      </c>
      <c r="S37" s="35">
        <f t="shared" si="10"/>
        <v>34</v>
      </c>
      <c r="T37" s="38">
        <f t="shared" si="11"/>
        <v>-6800000</v>
      </c>
      <c r="U37" s="37">
        <f t="shared" si="12"/>
        <v>0.59036144578313254</v>
      </c>
      <c r="V37" s="36">
        <f t="shared" si="13"/>
        <v>330000</v>
      </c>
      <c r="W37" s="36">
        <f t="shared" si="14"/>
        <v>16.5</v>
      </c>
      <c r="X37" s="30">
        <f t="shared" si="15"/>
        <v>1.9642857142857142E-2</v>
      </c>
      <c r="Y37" s="35"/>
    </row>
    <row r="38" spans="1:25">
      <c r="A38" s="14" t="s">
        <v>47</v>
      </c>
      <c r="B38" s="63">
        <v>45449</v>
      </c>
      <c r="C38" s="64" t="s">
        <v>1453</v>
      </c>
      <c r="D38" s="65" t="s">
        <v>1432</v>
      </c>
      <c r="E38" s="64">
        <v>1.47</v>
      </c>
      <c r="F38" s="64" t="s">
        <v>1425</v>
      </c>
      <c r="G38" s="64"/>
      <c r="H38" s="66">
        <f t="shared" si="0"/>
        <v>200000</v>
      </c>
      <c r="I38" s="12">
        <f t="shared" si="1"/>
        <v>-200000</v>
      </c>
      <c r="J38" s="21">
        <f t="shared" si="2"/>
        <v>6698000</v>
      </c>
      <c r="L38" s="42">
        <v>2</v>
      </c>
      <c r="M38" s="42">
        <v>2.19</v>
      </c>
      <c r="N38" s="39">
        <f t="array" ref="N38">SUMPRODUCT(--($E$5:$E$5000&gt;=L38),--($E$5:$E$5000&lt;=M38),--(ISBLANK($E$5:$E$5000)=FALSE),$H$5:$H$5000)</f>
        <v>9600000</v>
      </c>
      <c r="O38" s="35"/>
      <c r="P38" s="35">
        <f t="shared" si="7"/>
        <v>46</v>
      </c>
      <c r="Q38" s="35">
        <f t="shared" si="8"/>
        <v>22</v>
      </c>
      <c r="R38" s="39">
        <f t="shared" si="9"/>
        <v>4344000</v>
      </c>
      <c r="S38" s="35">
        <f t="shared" si="10"/>
        <v>24</v>
      </c>
      <c r="T38" s="38">
        <f t="shared" si="11"/>
        <v>-4800000</v>
      </c>
      <c r="U38" s="37">
        <f t="shared" si="12"/>
        <v>0.47826086956521741</v>
      </c>
      <c r="V38" s="36">
        <f t="shared" si="13"/>
        <v>-456000</v>
      </c>
      <c r="W38" s="36">
        <f t="shared" si="14"/>
        <v>-22.8</v>
      </c>
      <c r="X38" s="30">
        <f t="shared" si="15"/>
        <v>-4.7500000000000001E-2</v>
      </c>
      <c r="Y38" s="35"/>
    </row>
    <row r="39" spans="1:25">
      <c r="A39" s="14" t="s">
        <v>48</v>
      </c>
      <c r="B39" s="63">
        <v>45449</v>
      </c>
      <c r="C39" s="64" t="s">
        <v>1454</v>
      </c>
      <c r="D39" s="64" t="s">
        <v>1417</v>
      </c>
      <c r="E39" s="64">
        <v>1.76</v>
      </c>
      <c r="F39" s="64" t="s">
        <v>1424</v>
      </c>
      <c r="G39" s="64"/>
      <c r="H39" s="66">
        <f t="shared" si="0"/>
        <v>200000</v>
      </c>
      <c r="I39" s="12">
        <f t="shared" si="1"/>
        <v>152000</v>
      </c>
      <c r="J39" s="21">
        <f t="shared" si="2"/>
        <v>6850000</v>
      </c>
      <c r="L39" s="42">
        <v>2.2000000000000002</v>
      </c>
      <c r="M39" s="42">
        <v>2.39</v>
      </c>
      <c r="N39" s="39">
        <f t="array" ref="N39">SUMPRODUCT(--($E$5:$E$5000&gt;=L39),--($E$5:$E$5000&lt;=M39),--(ISBLANK($E$5:$E$5000)=FALSE),$H$5:$H$5000)</f>
        <v>4000000</v>
      </c>
      <c r="O39" s="35"/>
      <c r="P39" s="35">
        <f t="shared" si="7"/>
        <v>18</v>
      </c>
      <c r="Q39" s="35">
        <f t="shared" si="8"/>
        <v>10</v>
      </c>
      <c r="R39" s="39">
        <f t="shared" si="9"/>
        <v>2080000</v>
      </c>
      <c r="S39" s="35">
        <f t="shared" si="10"/>
        <v>8</v>
      </c>
      <c r="T39" s="38">
        <f t="shared" si="11"/>
        <v>-1600000</v>
      </c>
      <c r="U39" s="37">
        <f t="shared" si="12"/>
        <v>0.55555555555555558</v>
      </c>
      <c r="V39" s="36">
        <f t="shared" si="13"/>
        <v>480000.00000000006</v>
      </c>
      <c r="W39" s="36">
        <f t="shared" si="14"/>
        <v>24.000000000000004</v>
      </c>
      <c r="X39" s="30">
        <f t="shared" si="15"/>
        <v>0.12</v>
      </c>
      <c r="Y39" s="35"/>
    </row>
    <row r="40" spans="1:25">
      <c r="A40" s="14" t="s">
        <v>49</v>
      </c>
      <c r="B40" s="63">
        <v>45449</v>
      </c>
      <c r="C40" s="64" t="s">
        <v>1455</v>
      </c>
      <c r="D40" s="65" t="s">
        <v>1432</v>
      </c>
      <c r="E40" s="64">
        <v>1.94</v>
      </c>
      <c r="F40" s="64" t="s">
        <v>1425</v>
      </c>
      <c r="G40" s="64"/>
      <c r="H40" s="66">
        <f t="shared" si="0"/>
        <v>200000</v>
      </c>
      <c r="I40" s="12">
        <f t="shared" si="1"/>
        <v>-200000</v>
      </c>
      <c r="J40" s="21">
        <f t="shared" si="2"/>
        <v>6650000</v>
      </c>
      <c r="L40" s="42">
        <v>2.4</v>
      </c>
      <c r="M40" s="42">
        <v>2.59</v>
      </c>
      <c r="N40" s="39">
        <f t="array" ref="N40">SUMPRODUCT(--($E$5:$E$5000&gt;=L40),--($E$5:$E$5000&lt;=M40),--(ISBLANK($E$5:$E$5000)=FALSE),$H$5:$H$5000)</f>
        <v>3000000</v>
      </c>
      <c r="O40" s="35"/>
      <c r="P40" s="35">
        <f t="shared" si="7"/>
        <v>13</v>
      </c>
      <c r="Q40" s="35">
        <f t="shared" si="8"/>
        <v>9</v>
      </c>
      <c r="R40" s="39">
        <f t="shared" si="9"/>
        <v>1654000</v>
      </c>
      <c r="S40" s="35">
        <f t="shared" si="10"/>
        <v>4</v>
      </c>
      <c r="T40" s="38">
        <f t="shared" si="11"/>
        <v>-1200000</v>
      </c>
      <c r="U40" s="37">
        <f t="shared" si="12"/>
        <v>0.69230769230769229</v>
      </c>
      <c r="V40" s="36">
        <f t="shared" si="13"/>
        <v>453999.99999999988</v>
      </c>
      <c r="W40" s="36">
        <f t="shared" si="14"/>
        <v>22.699999999999996</v>
      </c>
      <c r="X40" s="30">
        <f t="shared" si="15"/>
        <v>0.15133333333333332</v>
      </c>
      <c r="Y40" s="35"/>
    </row>
    <row r="41" spans="1:25">
      <c r="A41" s="14" t="s">
        <v>50</v>
      </c>
      <c r="B41" s="63">
        <v>45449</v>
      </c>
      <c r="C41" s="64" t="s">
        <v>1455</v>
      </c>
      <c r="D41" s="65" t="s">
        <v>1427</v>
      </c>
      <c r="E41" s="64">
        <v>2.64</v>
      </c>
      <c r="F41" s="64" t="s">
        <v>1425</v>
      </c>
      <c r="G41" s="64"/>
      <c r="H41" s="66">
        <f t="shared" si="0"/>
        <v>200000</v>
      </c>
      <c r="I41" s="12">
        <f t="shared" si="1"/>
        <v>-200000</v>
      </c>
      <c r="J41" s="21">
        <f t="shared" si="2"/>
        <v>6450000</v>
      </c>
      <c r="L41" s="42">
        <v>2.6</v>
      </c>
      <c r="M41" s="42">
        <v>2.79</v>
      </c>
      <c r="N41" s="39">
        <f t="array" ref="N41">SUMPRODUCT(--($E$5:$E$5000&gt;=L41),--($E$5:$E$5000&lt;=M41),--(ISBLANK($E$5:$E$5000)=FALSE),$H$5:$H$5000)</f>
        <v>3800000</v>
      </c>
      <c r="O41" s="35"/>
      <c r="P41" s="35">
        <f t="shared" si="7"/>
        <v>18</v>
      </c>
      <c r="Q41" s="35">
        <f t="shared" si="8"/>
        <v>11</v>
      </c>
      <c r="R41" s="39">
        <f t="shared" si="9"/>
        <v>3226000</v>
      </c>
      <c r="S41" s="35">
        <f t="shared" si="10"/>
        <v>7</v>
      </c>
      <c r="T41" s="38">
        <f t="shared" si="11"/>
        <v>-1400000</v>
      </c>
      <c r="U41" s="37">
        <f t="shared" si="12"/>
        <v>0.61111111111111116</v>
      </c>
      <c r="V41" s="36">
        <f t="shared" si="13"/>
        <v>1826000</v>
      </c>
      <c r="W41" s="36">
        <f t="shared" si="14"/>
        <v>91.3</v>
      </c>
      <c r="X41" s="30">
        <f t="shared" si="15"/>
        <v>0.48052631578947369</v>
      </c>
      <c r="Y41" s="35"/>
    </row>
    <row r="42" spans="1:25">
      <c r="A42" s="14" t="s">
        <v>51</v>
      </c>
      <c r="B42" s="63">
        <v>45449</v>
      </c>
      <c r="C42" s="64" t="s">
        <v>1456</v>
      </c>
      <c r="D42" s="65" t="s">
        <v>1432</v>
      </c>
      <c r="E42" s="64">
        <v>1.67</v>
      </c>
      <c r="F42" s="64" t="s">
        <v>1424</v>
      </c>
      <c r="G42" s="64"/>
      <c r="H42" s="66">
        <f t="shared" si="0"/>
        <v>200000</v>
      </c>
      <c r="I42" s="12">
        <f t="shared" si="1"/>
        <v>134000</v>
      </c>
      <c r="J42" s="21">
        <f t="shared" si="2"/>
        <v>6584000</v>
      </c>
      <c r="L42" s="42">
        <v>2.8</v>
      </c>
      <c r="M42" s="42">
        <v>2.99</v>
      </c>
      <c r="N42" s="39">
        <f t="array" ref="N42">SUMPRODUCT(--($E$5:$E$5000&gt;=L42),--($E$5:$E$5000&lt;=M42),--(ISBLANK($E$5:$E$5000)=FALSE),$H$5:$H$5000)</f>
        <v>2400000</v>
      </c>
      <c r="O42" s="35"/>
      <c r="P42" s="35">
        <f t="shared" si="7"/>
        <v>11</v>
      </c>
      <c r="Q42" s="35">
        <f t="shared" si="8"/>
        <v>4</v>
      </c>
      <c r="R42" s="39">
        <f t="shared" si="9"/>
        <v>1740000</v>
      </c>
      <c r="S42" s="35">
        <f t="shared" si="10"/>
        <v>7</v>
      </c>
      <c r="T42" s="38">
        <f t="shared" si="11"/>
        <v>-1400000</v>
      </c>
      <c r="U42" s="37">
        <f t="shared" si="12"/>
        <v>0.36363636363636365</v>
      </c>
      <c r="V42" s="36">
        <f t="shared" si="13"/>
        <v>340000.00000000012</v>
      </c>
      <c r="W42" s="36">
        <f t="shared" si="14"/>
        <v>17.000000000000007</v>
      </c>
      <c r="X42" s="30">
        <f t="shared" si="15"/>
        <v>0.14166666666666666</v>
      </c>
      <c r="Y42" s="35"/>
    </row>
    <row r="43" spans="1:25">
      <c r="A43" s="14" t="s">
        <v>52</v>
      </c>
      <c r="B43" s="67">
        <v>45449</v>
      </c>
      <c r="C43" s="68" t="s">
        <v>1457</v>
      </c>
      <c r="D43" s="68" t="s">
        <v>1417</v>
      </c>
      <c r="E43" s="68">
        <v>1.55</v>
      </c>
      <c r="F43" s="68" t="s">
        <v>1425</v>
      </c>
      <c r="G43" s="68"/>
      <c r="H43" s="66">
        <f t="shared" si="0"/>
        <v>200000</v>
      </c>
      <c r="I43" s="12">
        <f t="shared" si="1"/>
        <v>-200000</v>
      </c>
      <c r="J43" s="21">
        <f t="shared" si="2"/>
        <v>6384000</v>
      </c>
      <c r="L43" s="42">
        <v>3</v>
      </c>
      <c r="M43" s="42">
        <v>3.19</v>
      </c>
      <c r="N43" s="39">
        <f t="array" ref="N43">SUMPRODUCT(--($E$5:$E$5000&gt;=L43),--($E$5:$E$5000&lt;=M43),--(ISBLANK($E$5:$E$5000)=FALSE),$H$5:$H$5000)</f>
        <v>2000000</v>
      </c>
      <c r="O43" s="35"/>
      <c r="P43" s="35">
        <f t="shared" si="7"/>
        <v>7</v>
      </c>
      <c r="Q43" s="35">
        <f t="shared" si="8"/>
        <v>2</v>
      </c>
      <c r="R43" s="39">
        <f t="shared" si="9"/>
        <v>840000</v>
      </c>
      <c r="S43" s="35">
        <f t="shared" si="10"/>
        <v>5</v>
      </c>
      <c r="T43" s="38">
        <f t="shared" si="11"/>
        <v>-1600000</v>
      </c>
      <c r="U43" s="37">
        <f t="shared" si="12"/>
        <v>0.2857142857142857</v>
      </c>
      <c r="V43" s="36">
        <f t="shared" si="13"/>
        <v>-760000</v>
      </c>
      <c r="W43" s="36">
        <f t="shared" si="14"/>
        <v>-38</v>
      </c>
      <c r="X43" s="30">
        <f t="shared" si="15"/>
        <v>-0.38</v>
      </c>
      <c r="Y43" s="35"/>
    </row>
    <row r="44" spans="1:25">
      <c r="A44" s="14" t="s">
        <v>53</v>
      </c>
      <c r="B44" s="63">
        <v>45450</v>
      </c>
      <c r="C44" s="64" t="s">
        <v>1458</v>
      </c>
      <c r="D44" s="65" t="s">
        <v>1420</v>
      </c>
      <c r="E44" s="64">
        <v>2.11</v>
      </c>
      <c r="F44" s="64" t="s">
        <v>1424</v>
      </c>
      <c r="G44" s="69">
        <v>1</v>
      </c>
      <c r="H44" s="66">
        <f t="shared" si="0"/>
        <v>200000</v>
      </c>
      <c r="I44" s="12">
        <f t="shared" si="1"/>
        <v>0</v>
      </c>
      <c r="J44" s="21">
        <f t="shared" si="2"/>
        <v>6384000</v>
      </c>
      <c r="L44" s="42">
        <v>3.2</v>
      </c>
      <c r="M44" s="42">
        <v>3.39</v>
      </c>
      <c r="N44" s="39">
        <f t="array" ref="N44">SUMPRODUCT(--($E$5:$E$5000&gt;=L44),--($E$5:$E$5000&lt;=M44),--(ISBLANK($E$5:$E$5000)=FALSE),$H$5:$H$5000)</f>
        <v>1000000</v>
      </c>
      <c r="O44" s="35"/>
      <c r="P44" s="35">
        <f t="shared" si="7"/>
        <v>5</v>
      </c>
      <c r="Q44" s="35">
        <f t="shared" si="8"/>
        <v>1</v>
      </c>
      <c r="R44" s="39">
        <f t="shared" si="9"/>
        <v>340000.00000000006</v>
      </c>
      <c r="S44" s="35">
        <f t="shared" si="10"/>
        <v>4</v>
      </c>
      <c r="T44" s="38">
        <f t="shared" si="11"/>
        <v>-800000</v>
      </c>
      <c r="U44" s="37">
        <f t="shared" si="12"/>
        <v>0.2</v>
      </c>
      <c r="V44" s="36">
        <f t="shared" si="13"/>
        <v>-459999.99999999994</v>
      </c>
      <c r="W44" s="36">
        <f t="shared" si="14"/>
        <v>-22.999999999999996</v>
      </c>
      <c r="X44" s="30">
        <f t="shared" si="15"/>
        <v>-0.46</v>
      </c>
      <c r="Y44" s="35"/>
    </row>
    <row r="45" spans="1:25">
      <c r="A45" s="14" t="s">
        <v>54</v>
      </c>
      <c r="B45" s="63">
        <v>45450</v>
      </c>
      <c r="C45" s="64" t="s">
        <v>1458</v>
      </c>
      <c r="D45" s="64" t="s">
        <v>1459</v>
      </c>
      <c r="E45" s="64">
        <v>1.88</v>
      </c>
      <c r="F45" s="64" t="s">
        <v>1425</v>
      </c>
      <c r="G45" s="64"/>
      <c r="H45" s="66">
        <f t="shared" si="0"/>
        <v>200000</v>
      </c>
      <c r="I45" s="12">
        <f t="shared" si="1"/>
        <v>-200000</v>
      </c>
      <c r="J45" s="21">
        <f t="shared" si="2"/>
        <v>6184000</v>
      </c>
      <c r="L45" s="42">
        <v>3.4</v>
      </c>
      <c r="M45" s="42">
        <v>3.59</v>
      </c>
      <c r="N45" s="39">
        <f t="array" ref="N45">SUMPRODUCT(--($E$5:$E$5000&gt;=L45),--($E$5:$E$5000&lt;=M45),--(ISBLANK($E$5:$E$5000)=FALSE),$H$5:$H$5000)</f>
        <v>200000</v>
      </c>
      <c r="O45" s="35"/>
      <c r="P45" s="35">
        <f t="shared" si="7"/>
        <v>1</v>
      </c>
      <c r="Q45" s="35">
        <f t="shared" si="8"/>
        <v>0</v>
      </c>
      <c r="R45" s="39">
        <f t="shared" si="9"/>
        <v>0</v>
      </c>
      <c r="S45" s="35">
        <f t="shared" si="10"/>
        <v>1</v>
      </c>
      <c r="T45" s="38">
        <f t="shared" si="11"/>
        <v>-200000</v>
      </c>
      <c r="U45" s="37">
        <f t="shared" si="12"/>
        <v>0</v>
      </c>
      <c r="V45" s="36">
        <f t="shared" si="13"/>
        <v>-200000</v>
      </c>
      <c r="W45" s="36">
        <f t="shared" si="14"/>
        <v>-10</v>
      </c>
      <c r="X45" s="30">
        <f t="shared" si="15"/>
        <v>-1</v>
      </c>
      <c r="Y45" s="35"/>
    </row>
    <row r="46" spans="1:25">
      <c r="A46" s="14" t="s">
        <v>55</v>
      </c>
      <c r="B46" s="63">
        <v>45450</v>
      </c>
      <c r="C46" s="64" t="s">
        <v>1460</v>
      </c>
      <c r="D46" s="65" t="s">
        <v>1418</v>
      </c>
      <c r="E46" s="64">
        <v>1.96</v>
      </c>
      <c r="F46" s="64" t="s">
        <v>1424</v>
      </c>
      <c r="G46" s="64"/>
      <c r="H46" s="66">
        <f t="shared" si="0"/>
        <v>200000</v>
      </c>
      <c r="I46" s="12">
        <f t="shared" si="1"/>
        <v>192000</v>
      </c>
      <c r="J46" s="21">
        <f t="shared" si="2"/>
        <v>6376000</v>
      </c>
      <c r="L46" s="42">
        <v>3.6</v>
      </c>
      <c r="M46" s="42">
        <v>3.79</v>
      </c>
      <c r="N46" s="39">
        <f t="array" ref="N46">SUMPRODUCT(--($E$5:$E$5000&gt;=L46),--($E$5:$E$5000&lt;=M46),--(ISBLANK($E$5:$E$5000)=FALSE),$H$5:$H$5000)</f>
        <v>400000</v>
      </c>
      <c r="O46" s="35"/>
      <c r="P46" s="35">
        <f t="shared" si="7"/>
        <v>2</v>
      </c>
      <c r="Q46" s="35">
        <f t="shared" si="8"/>
        <v>0</v>
      </c>
      <c r="R46" s="39">
        <f t="shared" si="9"/>
        <v>0</v>
      </c>
      <c r="S46" s="35">
        <f t="shared" si="10"/>
        <v>2</v>
      </c>
      <c r="T46" s="38">
        <f t="shared" si="11"/>
        <v>-400000</v>
      </c>
      <c r="U46" s="37">
        <f t="shared" si="12"/>
        <v>0</v>
      </c>
      <c r="V46" s="36">
        <f t="shared" si="13"/>
        <v>-400000</v>
      </c>
      <c r="W46" s="36">
        <f t="shared" si="14"/>
        <v>-20</v>
      </c>
      <c r="X46" s="30">
        <f t="shared" si="15"/>
        <v>-1</v>
      </c>
      <c r="Y46" s="35"/>
    </row>
    <row r="47" spans="1:25">
      <c r="A47" s="14" t="s">
        <v>56</v>
      </c>
      <c r="B47" s="63">
        <v>45450</v>
      </c>
      <c r="C47" s="64" t="s">
        <v>1460</v>
      </c>
      <c r="D47" s="65" t="s">
        <v>1432</v>
      </c>
      <c r="E47" s="64">
        <v>1.85</v>
      </c>
      <c r="F47" s="64" t="s">
        <v>1425</v>
      </c>
      <c r="G47" s="64"/>
      <c r="H47" s="66">
        <f t="shared" si="0"/>
        <v>200000</v>
      </c>
      <c r="I47" s="12">
        <f t="shared" si="1"/>
        <v>-200000</v>
      </c>
      <c r="J47" s="21">
        <f t="shared" si="2"/>
        <v>6176000</v>
      </c>
      <c r="L47" s="42">
        <v>3.8</v>
      </c>
      <c r="M47" s="42">
        <v>3.99</v>
      </c>
      <c r="N47" s="39">
        <f t="array" ref="N47">SUMPRODUCT(--($E$5:$E$5000&gt;=L47),--($E$5:$E$5000&lt;=M47),--(ISBLANK($E$5:$E$5000)=FALSE),$H$5:$H$5000)</f>
        <v>800000</v>
      </c>
      <c r="O47" s="35"/>
      <c r="P47" s="35">
        <f t="shared" si="7"/>
        <v>3</v>
      </c>
      <c r="Q47" s="35">
        <f t="shared" si="8"/>
        <v>1</v>
      </c>
      <c r="R47" s="39">
        <f t="shared" si="9"/>
        <v>1160000</v>
      </c>
      <c r="S47" s="35">
        <f t="shared" si="10"/>
        <v>2</v>
      </c>
      <c r="T47" s="38">
        <f t="shared" si="11"/>
        <v>-400000</v>
      </c>
      <c r="U47" s="37">
        <f t="shared" si="12"/>
        <v>0.33333333333333331</v>
      </c>
      <c r="V47" s="36">
        <f t="shared" si="13"/>
        <v>760000</v>
      </c>
      <c r="W47" s="36">
        <f t="shared" si="14"/>
        <v>38</v>
      </c>
      <c r="X47" s="30">
        <f t="shared" si="15"/>
        <v>0.95</v>
      </c>
      <c r="Y47" s="35"/>
    </row>
    <row r="48" spans="1:25">
      <c r="A48" s="14" t="s">
        <v>57</v>
      </c>
      <c r="B48" s="63">
        <v>45450</v>
      </c>
      <c r="C48" s="64" t="s">
        <v>1460</v>
      </c>
      <c r="D48" s="65" t="s">
        <v>1438</v>
      </c>
      <c r="E48" s="64">
        <v>2.0499999999999998</v>
      </c>
      <c r="F48" s="64" t="s">
        <v>1425</v>
      </c>
      <c r="G48" s="64"/>
      <c r="H48" s="66">
        <f t="shared" si="0"/>
        <v>200000</v>
      </c>
      <c r="I48" s="12">
        <f t="shared" si="1"/>
        <v>-200000</v>
      </c>
      <c r="J48" s="21">
        <f t="shared" si="2"/>
        <v>5976000</v>
      </c>
      <c r="L48" s="42">
        <v>4</v>
      </c>
      <c r="M48" s="42">
        <v>4.1900000000000004</v>
      </c>
      <c r="N48" s="39">
        <f t="array" ref="N48">SUMPRODUCT(--($E$5:$E$5000&gt;=L48),--($E$5:$E$5000&lt;=M48),--(ISBLANK($E$5:$E$5000)=FALSE),$H$5:$H$5000)</f>
        <v>600000</v>
      </c>
      <c r="O48" s="35"/>
      <c r="P48" s="35">
        <f t="shared" si="7"/>
        <v>3</v>
      </c>
      <c r="Q48" s="35">
        <f t="shared" si="8"/>
        <v>0</v>
      </c>
      <c r="R48" s="39">
        <f t="shared" si="9"/>
        <v>0</v>
      </c>
      <c r="S48" s="35">
        <f t="shared" si="10"/>
        <v>3</v>
      </c>
      <c r="T48" s="38">
        <f t="shared" si="11"/>
        <v>-600000</v>
      </c>
      <c r="U48" s="37">
        <f t="shared" si="12"/>
        <v>0</v>
      </c>
      <c r="V48" s="36">
        <f t="shared" si="13"/>
        <v>-600000</v>
      </c>
      <c r="W48" s="36">
        <f t="shared" si="14"/>
        <v>-30</v>
      </c>
      <c r="X48" s="30">
        <f t="shared" si="15"/>
        <v>-1</v>
      </c>
      <c r="Y48" s="35"/>
    </row>
    <row r="49" spans="1:25">
      <c r="A49" s="14" t="s">
        <v>58</v>
      </c>
      <c r="B49" s="63">
        <v>45450</v>
      </c>
      <c r="C49" s="64" t="s">
        <v>1437</v>
      </c>
      <c r="D49" s="65" t="s">
        <v>1418</v>
      </c>
      <c r="E49" s="64">
        <v>2.14</v>
      </c>
      <c r="F49" s="64" t="s">
        <v>1425</v>
      </c>
      <c r="G49" s="64"/>
      <c r="H49" s="66">
        <f t="shared" si="0"/>
        <v>200000</v>
      </c>
      <c r="I49" s="12">
        <f t="shared" si="1"/>
        <v>-200000</v>
      </c>
      <c r="J49" s="21">
        <f t="shared" si="2"/>
        <v>5776000</v>
      </c>
      <c r="L49" s="42">
        <v>4.2</v>
      </c>
      <c r="M49" s="42">
        <v>4.3899999999999997</v>
      </c>
      <c r="N49" s="39">
        <f t="array" ref="N49">SUMPRODUCT(--($E$5:$E$5000&gt;=L49),--($E$5:$E$5000&lt;=M49),--(ISBLANK($E$5:$E$5000)=FALSE),$H$5:$H$5000)</f>
        <v>200000</v>
      </c>
      <c r="O49" s="35"/>
      <c r="P49" s="35">
        <f t="shared" si="7"/>
        <v>1</v>
      </c>
      <c r="Q49" s="35">
        <f t="shared" si="8"/>
        <v>0</v>
      </c>
      <c r="R49" s="39">
        <f t="shared" si="9"/>
        <v>0</v>
      </c>
      <c r="S49" s="35">
        <f t="shared" si="10"/>
        <v>1</v>
      </c>
      <c r="T49" s="38">
        <f t="shared" si="11"/>
        <v>-200000</v>
      </c>
      <c r="U49" s="37">
        <f t="shared" si="12"/>
        <v>0</v>
      </c>
      <c r="V49" s="36">
        <f t="shared" si="13"/>
        <v>-200000</v>
      </c>
      <c r="W49" s="36">
        <f t="shared" si="14"/>
        <v>-10</v>
      </c>
      <c r="X49" s="30">
        <f t="shared" si="15"/>
        <v>-1</v>
      </c>
      <c r="Y49" s="35"/>
    </row>
    <row r="50" spans="1:25">
      <c r="A50" s="14" t="s">
        <v>59</v>
      </c>
      <c r="B50" s="63">
        <v>45450</v>
      </c>
      <c r="C50" s="64" t="s">
        <v>1437</v>
      </c>
      <c r="D50" s="65" t="s">
        <v>1426</v>
      </c>
      <c r="E50" s="64">
        <v>1.72</v>
      </c>
      <c r="F50" s="64" t="s">
        <v>1425</v>
      </c>
      <c r="G50" s="64"/>
      <c r="H50" s="66">
        <f t="shared" si="0"/>
        <v>200000</v>
      </c>
      <c r="I50" s="12">
        <f t="shared" si="1"/>
        <v>-200000</v>
      </c>
      <c r="J50" s="21">
        <f t="shared" si="2"/>
        <v>5576000</v>
      </c>
      <c r="L50" s="42">
        <v>4.4000000000000004</v>
      </c>
      <c r="M50" s="42">
        <v>4.59</v>
      </c>
      <c r="N50" s="39">
        <f t="array" ref="N50">SUMPRODUCT(--($E$5:$E$5000&gt;=L50),--($E$5:$E$5000&lt;=M50),--(ISBLANK($E$5:$E$5000)=FALSE),$H$5:$H$5000)</f>
        <v>600000</v>
      </c>
      <c r="O50" s="35"/>
      <c r="P50" s="35">
        <f t="shared" si="7"/>
        <v>2</v>
      </c>
      <c r="Q50" s="35">
        <f t="shared" si="8"/>
        <v>1</v>
      </c>
      <c r="R50" s="39">
        <f t="shared" si="9"/>
        <v>500000</v>
      </c>
      <c r="S50" s="35">
        <f t="shared" si="10"/>
        <v>1</v>
      </c>
      <c r="T50" s="38">
        <f t="shared" si="11"/>
        <v>-200000</v>
      </c>
      <c r="U50" s="37">
        <f t="shared" si="12"/>
        <v>0.5</v>
      </c>
      <c r="V50" s="36">
        <f t="shared" si="13"/>
        <v>300000</v>
      </c>
      <c r="W50" s="36">
        <f t="shared" si="14"/>
        <v>15</v>
      </c>
      <c r="X50" s="30">
        <f t="shared" si="15"/>
        <v>0.5</v>
      </c>
      <c r="Y50" s="35"/>
    </row>
    <row r="51" spans="1:25">
      <c r="A51" s="14" t="s">
        <v>60</v>
      </c>
      <c r="B51" s="63">
        <v>45450</v>
      </c>
      <c r="C51" s="64" t="s">
        <v>1437</v>
      </c>
      <c r="D51" s="65" t="s">
        <v>1432</v>
      </c>
      <c r="E51" s="64">
        <v>2.17</v>
      </c>
      <c r="F51" s="64" t="s">
        <v>1425</v>
      </c>
      <c r="G51" s="64"/>
      <c r="H51" s="66">
        <f t="shared" si="0"/>
        <v>200000</v>
      </c>
      <c r="I51" s="12">
        <f t="shared" si="1"/>
        <v>-200000</v>
      </c>
      <c r="J51" s="21">
        <f t="shared" si="2"/>
        <v>5376000</v>
      </c>
      <c r="L51" s="42">
        <v>4.5999999999999996</v>
      </c>
      <c r="M51" s="42">
        <v>4.79</v>
      </c>
      <c r="N51" s="39">
        <f t="array" ref="N51">SUMPRODUCT(--($E$5:$E$5000&gt;=L51),--($E$5:$E$5000&lt;=M51),--(ISBLANK($E$5:$E$5000)=FALSE),$H$5:$H$5000)</f>
        <v>400000</v>
      </c>
      <c r="O51" s="35"/>
      <c r="P51" s="35">
        <f t="shared" si="7"/>
        <v>2</v>
      </c>
      <c r="Q51" s="35">
        <f t="shared" si="8"/>
        <v>1</v>
      </c>
      <c r="R51" s="39">
        <f t="shared" si="9"/>
        <v>730000.00000000012</v>
      </c>
      <c r="S51" s="35">
        <f t="shared" si="10"/>
        <v>1</v>
      </c>
      <c r="T51" s="38">
        <f t="shared" si="11"/>
        <v>-200000</v>
      </c>
      <c r="U51" s="37">
        <f t="shared" si="12"/>
        <v>0.5</v>
      </c>
      <c r="V51" s="36">
        <f t="shared" si="13"/>
        <v>530000.00000000012</v>
      </c>
      <c r="W51" s="36">
        <f t="shared" si="14"/>
        <v>26.500000000000007</v>
      </c>
      <c r="X51" s="30">
        <f t="shared" si="15"/>
        <v>1.325</v>
      </c>
      <c r="Y51" s="35"/>
    </row>
    <row r="52" spans="1:25">
      <c r="A52" s="14" t="s">
        <v>61</v>
      </c>
      <c r="B52" s="63">
        <v>45450</v>
      </c>
      <c r="C52" s="64" t="s">
        <v>1437</v>
      </c>
      <c r="D52" s="65" t="s">
        <v>1430</v>
      </c>
      <c r="E52" s="64">
        <v>3.65</v>
      </c>
      <c r="F52" s="64" t="s">
        <v>1425</v>
      </c>
      <c r="G52" s="64"/>
      <c r="H52" s="66">
        <f t="shared" si="0"/>
        <v>200000</v>
      </c>
      <c r="I52" s="12">
        <f t="shared" si="1"/>
        <v>-200000</v>
      </c>
      <c r="J52" s="21">
        <f t="shared" si="2"/>
        <v>5176000</v>
      </c>
      <c r="L52" s="42">
        <v>4.8</v>
      </c>
      <c r="M52" s="42">
        <v>4.99</v>
      </c>
      <c r="N52" s="39">
        <f t="array" ref="N52">SUMPRODUCT(--($E$5:$E$5000&gt;=L52),--($E$5:$E$5000&lt;=M52),--(ISBLANK($E$5:$E$5000)=FALSE),$H$5:$H$5000)</f>
        <v>200000</v>
      </c>
      <c r="O52" s="35"/>
      <c r="P52" s="35">
        <f t="shared" si="7"/>
        <v>1</v>
      </c>
      <c r="Q52" s="35">
        <f t="shared" si="8"/>
        <v>0</v>
      </c>
      <c r="R52" s="39">
        <f t="shared" si="9"/>
        <v>0</v>
      </c>
      <c r="S52" s="35">
        <f t="shared" si="10"/>
        <v>1</v>
      </c>
      <c r="T52" s="38">
        <f t="shared" si="11"/>
        <v>-200000</v>
      </c>
      <c r="U52" s="37">
        <f t="shared" si="12"/>
        <v>0</v>
      </c>
      <c r="V52" s="36">
        <f t="shared" si="13"/>
        <v>-200000</v>
      </c>
      <c r="W52" s="36">
        <f t="shared" si="14"/>
        <v>-10</v>
      </c>
      <c r="X52" s="30">
        <f t="shared" si="15"/>
        <v>-1</v>
      </c>
      <c r="Y52" s="35"/>
    </row>
    <row r="53" spans="1:25">
      <c r="A53" s="14" t="s">
        <v>62</v>
      </c>
      <c r="B53" s="63">
        <v>45450</v>
      </c>
      <c r="C53" s="64" t="s">
        <v>1461</v>
      </c>
      <c r="D53" s="65" t="s">
        <v>1418</v>
      </c>
      <c r="E53" s="64">
        <v>2.35</v>
      </c>
      <c r="F53" s="64" t="s">
        <v>1425</v>
      </c>
      <c r="G53" s="64"/>
      <c r="H53" s="66">
        <f t="shared" si="0"/>
        <v>200000</v>
      </c>
      <c r="I53" s="12">
        <f t="shared" si="1"/>
        <v>-200000</v>
      </c>
      <c r="J53" s="21">
        <f t="shared" si="2"/>
        <v>4976000</v>
      </c>
      <c r="L53" s="42">
        <v>5</v>
      </c>
      <c r="M53" s="42">
        <v>5.19</v>
      </c>
      <c r="N53" s="39">
        <f t="array" ref="N53">SUMPRODUCT(--($E$5:$E$5000&gt;=L53),--($E$5:$E$5000&lt;=M53),--(ISBLANK($E$5:$E$5000)=FALSE),$H$5:$H$5000)</f>
        <v>0</v>
      </c>
      <c r="O53" s="35"/>
      <c r="P53" s="35">
        <f t="shared" si="7"/>
        <v>0</v>
      </c>
      <c r="Q53" s="35">
        <f t="shared" si="8"/>
        <v>0</v>
      </c>
      <c r="R53" s="39">
        <f t="shared" si="9"/>
        <v>0</v>
      </c>
      <c r="S53" s="35">
        <f t="shared" si="10"/>
        <v>0</v>
      </c>
      <c r="T53" s="38">
        <f t="shared" si="11"/>
        <v>0</v>
      </c>
      <c r="U53" s="37" t="str">
        <f t="shared" si="12"/>
        <v/>
      </c>
      <c r="V53" s="36">
        <f t="shared" si="13"/>
        <v>0</v>
      </c>
      <c r="W53" s="36">
        <f t="shared" si="14"/>
        <v>0</v>
      </c>
      <c r="X53" s="30" t="str">
        <f t="shared" si="15"/>
        <v/>
      </c>
      <c r="Y53" s="35"/>
    </row>
    <row r="54" spans="1:25">
      <c r="A54" s="14" t="s">
        <v>63</v>
      </c>
      <c r="B54" s="63">
        <v>45450</v>
      </c>
      <c r="C54" s="64" t="s">
        <v>1461</v>
      </c>
      <c r="D54" s="64" t="s">
        <v>1417</v>
      </c>
      <c r="E54" s="64">
        <v>1.61</v>
      </c>
      <c r="F54" s="64" t="s">
        <v>1424</v>
      </c>
      <c r="G54" s="64"/>
      <c r="H54" s="66">
        <f t="shared" si="0"/>
        <v>200000</v>
      </c>
      <c r="I54" s="12">
        <f t="shared" si="1"/>
        <v>122000.00000000001</v>
      </c>
      <c r="J54" s="21">
        <f t="shared" si="2"/>
        <v>5098000</v>
      </c>
      <c r="L54" s="42">
        <v>5.2</v>
      </c>
      <c r="M54" s="42">
        <v>5.39</v>
      </c>
      <c r="N54" s="39">
        <f t="array" ref="N54">SUMPRODUCT(--($E$5:$E$5000&gt;=L54),--($E$5:$E$5000&lt;=M54),--(ISBLANK($E$5:$E$5000)=FALSE),$H$5:$H$5000)</f>
        <v>0</v>
      </c>
      <c r="O54" s="35"/>
      <c r="P54" s="35">
        <f t="shared" si="7"/>
        <v>0</v>
      </c>
      <c r="Q54" s="35">
        <f t="shared" si="8"/>
        <v>0</v>
      </c>
      <c r="R54" s="39">
        <f t="shared" si="9"/>
        <v>0</v>
      </c>
      <c r="S54" s="35">
        <f t="shared" si="10"/>
        <v>0</v>
      </c>
      <c r="T54" s="38">
        <f t="shared" si="11"/>
        <v>0</v>
      </c>
      <c r="U54" s="37" t="str">
        <f t="shared" si="12"/>
        <v/>
      </c>
      <c r="V54" s="36">
        <f t="shared" si="13"/>
        <v>0</v>
      </c>
      <c r="W54" s="36">
        <f t="shared" si="14"/>
        <v>0</v>
      </c>
      <c r="X54" s="30" t="str">
        <f t="shared" si="15"/>
        <v/>
      </c>
      <c r="Y54" s="35"/>
    </row>
    <row r="55" spans="1:25">
      <c r="A55" s="14" t="s">
        <v>64</v>
      </c>
      <c r="B55" s="67">
        <v>45450</v>
      </c>
      <c r="C55" s="68" t="s">
        <v>1461</v>
      </c>
      <c r="D55" s="68" t="s">
        <v>1428</v>
      </c>
      <c r="E55" s="68">
        <v>1.75</v>
      </c>
      <c r="F55" s="68" t="s">
        <v>1424</v>
      </c>
      <c r="G55" s="70">
        <v>1.375</v>
      </c>
      <c r="H55" s="66">
        <f t="shared" si="0"/>
        <v>200000</v>
      </c>
      <c r="I55" s="12">
        <f t="shared" si="1"/>
        <v>75000</v>
      </c>
      <c r="J55" s="21">
        <f t="shared" si="2"/>
        <v>5173000</v>
      </c>
      <c r="L55" s="41">
        <v>5.4</v>
      </c>
      <c r="M55" s="41">
        <v>9.99</v>
      </c>
      <c r="N55" s="39">
        <f t="array" ref="N55">SUMPRODUCT(--($E$5:$E$5000&gt;=L55),--($E$5:$E$5000&lt;=M55),--(ISBLANK($E$5:$E$5000)=FALSE),$H$5:$H$5000)</f>
        <v>1200000</v>
      </c>
      <c r="O55" s="35"/>
      <c r="P55" s="35">
        <f t="shared" si="7"/>
        <v>3</v>
      </c>
      <c r="Q55" s="35">
        <f t="shared" si="8"/>
        <v>1</v>
      </c>
      <c r="R55" s="39">
        <f t="shared" si="9"/>
        <v>1639999.9999999998</v>
      </c>
      <c r="S55" s="35">
        <f t="shared" si="10"/>
        <v>2</v>
      </c>
      <c r="T55" s="38">
        <f t="shared" si="11"/>
        <v>-800000</v>
      </c>
      <c r="U55" s="37">
        <f t="shared" si="12"/>
        <v>0.33333333333333331</v>
      </c>
      <c r="V55" s="36">
        <f t="shared" si="13"/>
        <v>839999.99999999977</v>
      </c>
      <c r="W55" s="36">
        <f t="shared" si="14"/>
        <v>41.999999999999986</v>
      </c>
      <c r="X55" s="30">
        <f t="shared" si="15"/>
        <v>0.7</v>
      </c>
      <c r="Y55" s="35"/>
    </row>
    <row r="56" spans="1:25">
      <c r="A56" s="14" t="s">
        <v>65</v>
      </c>
      <c r="B56" s="63">
        <v>45451</v>
      </c>
      <c r="C56" s="64" t="s">
        <v>1462</v>
      </c>
      <c r="D56" s="65" t="s">
        <v>1426</v>
      </c>
      <c r="E56" s="64">
        <v>1.87</v>
      </c>
      <c r="F56" s="64" t="s">
        <v>1425</v>
      </c>
      <c r="G56" s="64"/>
      <c r="H56" s="66">
        <f t="shared" si="0"/>
        <v>200000</v>
      </c>
      <c r="I56" s="12">
        <f t="shared" si="1"/>
        <v>-200000</v>
      </c>
      <c r="J56" s="21">
        <f t="shared" si="2"/>
        <v>4973000</v>
      </c>
      <c r="L56" s="41">
        <v>10</v>
      </c>
      <c r="M56" s="41">
        <v>19.989999999999998</v>
      </c>
      <c r="N56" s="39">
        <f t="array" ref="N56">SUMPRODUCT(--($E$5:$E$5000&gt;=L56),--($E$5:$E$5000&lt;=M56),--(ISBLANK($E$5:$E$5000)=FALSE),$H$5:$H$5000)</f>
        <v>200000</v>
      </c>
      <c r="O56" s="35"/>
      <c r="P56" s="35">
        <f t="shared" si="7"/>
        <v>1</v>
      </c>
      <c r="Q56" s="35">
        <f t="shared" si="8"/>
        <v>0</v>
      </c>
      <c r="R56" s="39">
        <f t="shared" si="9"/>
        <v>0</v>
      </c>
      <c r="S56" s="35">
        <f t="shared" si="10"/>
        <v>1</v>
      </c>
      <c r="T56" s="38">
        <f t="shared" si="11"/>
        <v>-200000</v>
      </c>
      <c r="U56" s="37">
        <f t="shared" si="12"/>
        <v>0</v>
      </c>
      <c r="V56" s="36">
        <f t="shared" si="13"/>
        <v>-200000</v>
      </c>
      <c r="W56" s="36">
        <f t="shared" si="14"/>
        <v>-10</v>
      </c>
      <c r="X56" s="30">
        <f t="shared" si="15"/>
        <v>-1</v>
      </c>
      <c r="Y56" s="35"/>
    </row>
    <row r="57" spans="1:25">
      <c r="A57" s="14" t="s">
        <v>66</v>
      </c>
      <c r="B57" s="63">
        <v>45451</v>
      </c>
      <c r="C57" s="64" t="s">
        <v>1462</v>
      </c>
      <c r="D57" s="64" t="s">
        <v>1417</v>
      </c>
      <c r="E57" s="64">
        <v>1.52</v>
      </c>
      <c r="F57" s="64" t="s">
        <v>1425</v>
      </c>
      <c r="G57" s="64"/>
      <c r="H57" s="66">
        <f t="shared" si="0"/>
        <v>200000</v>
      </c>
      <c r="I57" s="12">
        <f t="shared" si="1"/>
        <v>-200000</v>
      </c>
      <c r="J57" s="21">
        <f t="shared" si="2"/>
        <v>4773000</v>
      </c>
      <c r="L57" s="40">
        <v>20</v>
      </c>
      <c r="M57" s="40">
        <v>40</v>
      </c>
      <c r="N57" s="39">
        <f t="array" ref="N57">SUMPRODUCT(--($E$5:$E$5000&gt;=L57),--($E$5:$E$5000&lt;=M57),--(ISBLANK($E$5:$E$5000)=FALSE),$H$5:$H$5000)</f>
        <v>0</v>
      </c>
      <c r="O57" s="35"/>
      <c r="P57" s="35">
        <f t="shared" si="7"/>
        <v>0</v>
      </c>
      <c r="Q57" s="35">
        <f t="shared" si="8"/>
        <v>0</v>
      </c>
      <c r="R57" s="39">
        <f t="shared" si="9"/>
        <v>0</v>
      </c>
      <c r="S57" s="35">
        <f t="shared" si="10"/>
        <v>0</v>
      </c>
      <c r="T57" s="38">
        <f t="shared" si="11"/>
        <v>0</v>
      </c>
      <c r="U57" s="37" t="str">
        <f t="shared" si="12"/>
        <v/>
      </c>
      <c r="V57" s="36">
        <f t="shared" si="13"/>
        <v>0</v>
      </c>
      <c r="W57" s="36">
        <f t="shared" si="14"/>
        <v>0</v>
      </c>
      <c r="X57" s="30" t="str">
        <f t="shared" si="15"/>
        <v/>
      </c>
      <c r="Y57" s="35"/>
    </row>
    <row r="58" spans="1:25">
      <c r="A58" s="14" t="s">
        <v>67</v>
      </c>
      <c r="B58" s="63">
        <v>45451</v>
      </c>
      <c r="C58" s="64" t="s">
        <v>1463</v>
      </c>
      <c r="D58" s="64" t="s">
        <v>1417</v>
      </c>
      <c r="E58" s="64">
        <v>2.15</v>
      </c>
      <c r="F58" s="64" t="s">
        <v>1424</v>
      </c>
      <c r="G58" s="71">
        <v>1.95</v>
      </c>
      <c r="H58" s="66">
        <f t="shared" si="0"/>
        <v>200000</v>
      </c>
      <c r="I58" s="12">
        <f t="shared" si="1"/>
        <v>190000</v>
      </c>
      <c r="J58" s="21">
        <f t="shared" si="2"/>
        <v>4963000</v>
      </c>
      <c r="L58" s="34" t="s">
        <v>1397</v>
      </c>
      <c r="M58" s="34"/>
      <c r="N58" s="31">
        <f>SUM(N34:N57)</f>
        <v>67800000</v>
      </c>
      <c r="O58" s="31"/>
      <c r="P58" s="31">
        <f>SUM(P34:P57)</f>
        <v>322</v>
      </c>
      <c r="Q58" s="31">
        <f>SUM(Q34:Q57)</f>
        <v>175</v>
      </c>
      <c r="R58" s="31">
        <f>SUM(R34:R57)</f>
        <v>32359000</v>
      </c>
      <c r="S58" s="31">
        <f>SUM(S34:S57)</f>
        <v>147</v>
      </c>
      <c r="T58" s="33">
        <f>SUM(T34:T57)</f>
        <v>-30800000</v>
      </c>
      <c r="U58" s="32">
        <f>Q58/P58</f>
        <v>0.54347826086956519</v>
      </c>
      <c r="V58" s="31">
        <f>SUM(V34:V57)</f>
        <v>1558999.9999999998</v>
      </c>
      <c r="W58" s="31">
        <f>SUM(W34:W57)</f>
        <v>77.950000000000017</v>
      </c>
      <c r="X58" s="30">
        <f t="shared" si="15"/>
        <v>2.2994100294985251E-2</v>
      </c>
    </row>
    <row r="59" spans="1:25">
      <c r="A59" s="14" t="s">
        <v>68</v>
      </c>
      <c r="B59" s="63">
        <v>45451</v>
      </c>
      <c r="C59" s="64" t="s">
        <v>1463</v>
      </c>
      <c r="D59" s="65" t="s">
        <v>1426</v>
      </c>
      <c r="E59" s="64">
        <v>3.25</v>
      </c>
      <c r="F59" s="64" t="s">
        <v>1424</v>
      </c>
      <c r="G59" s="71">
        <v>2.7</v>
      </c>
      <c r="H59" s="66">
        <f t="shared" si="0"/>
        <v>200000</v>
      </c>
      <c r="I59" s="12">
        <f t="shared" si="1"/>
        <v>340000.00000000006</v>
      </c>
      <c r="J59" s="21">
        <f t="shared" si="2"/>
        <v>5303000</v>
      </c>
    </row>
    <row r="60" spans="1:25">
      <c r="A60" s="14" t="s">
        <v>69</v>
      </c>
      <c r="B60" s="63">
        <v>45451</v>
      </c>
      <c r="C60" s="64" t="s">
        <v>1464</v>
      </c>
      <c r="D60" s="64" t="s">
        <v>1431</v>
      </c>
      <c r="E60" s="64">
        <v>1.75</v>
      </c>
      <c r="F60" s="64" t="s">
        <v>1425</v>
      </c>
      <c r="G60" s="64"/>
      <c r="H60" s="66">
        <f t="shared" si="0"/>
        <v>200000</v>
      </c>
      <c r="I60" s="12">
        <f t="shared" si="1"/>
        <v>-200000</v>
      </c>
      <c r="J60" s="21">
        <f t="shared" si="2"/>
        <v>5103000</v>
      </c>
    </row>
    <row r="61" spans="1:25">
      <c r="A61" s="14" t="s">
        <v>70</v>
      </c>
      <c r="B61" s="63">
        <v>45451</v>
      </c>
      <c r="C61" s="64" t="s">
        <v>1465</v>
      </c>
      <c r="D61" s="64" t="s">
        <v>1436</v>
      </c>
      <c r="E61" s="64">
        <v>2.04</v>
      </c>
      <c r="F61" s="64" t="s">
        <v>1425</v>
      </c>
      <c r="G61" s="64"/>
      <c r="H61" s="66">
        <f t="shared" si="0"/>
        <v>200000</v>
      </c>
      <c r="I61" s="12">
        <f t="shared" si="1"/>
        <v>-200000</v>
      </c>
      <c r="J61" s="21">
        <f t="shared" si="2"/>
        <v>4903000</v>
      </c>
    </row>
    <row r="62" spans="1:25">
      <c r="A62" s="14" t="s">
        <v>71</v>
      </c>
      <c r="B62" s="63">
        <v>45451</v>
      </c>
      <c r="C62" s="64" t="s">
        <v>1465</v>
      </c>
      <c r="D62" s="64" t="s">
        <v>1417</v>
      </c>
      <c r="E62" s="64">
        <v>1.53</v>
      </c>
      <c r="F62" s="64" t="s">
        <v>1425</v>
      </c>
      <c r="G62" s="64"/>
      <c r="H62" s="66">
        <f t="shared" si="0"/>
        <v>200000</v>
      </c>
      <c r="I62" s="12">
        <f t="shared" si="1"/>
        <v>-200000</v>
      </c>
      <c r="J62" s="21">
        <f t="shared" si="2"/>
        <v>4703000</v>
      </c>
    </row>
    <row r="63" spans="1:25">
      <c r="A63" s="14" t="s">
        <v>72</v>
      </c>
      <c r="B63" s="63">
        <v>45451</v>
      </c>
      <c r="C63" s="64" t="s">
        <v>1466</v>
      </c>
      <c r="D63" s="65" t="s">
        <v>1418</v>
      </c>
      <c r="E63" s="64">
        <v>2.13</v>
      </c>
      <c r="F63" s="64" t="s">
        <v>1424</v>
      </c>
      <c r="G63" s="64"/>
      <c r="H63" s="66">
        <f t="shared" si="0"/>
        <v>200000</v>
      </c>
      <c r="I63" s="12">
        <f t="shared" si="1"/>
        <v>225999.99999999997</v>
      </c>
      <c r="J63" s="21">
        <f t="shared" si="2"/>
        <v>4929000</v>
      </c>
    </row>
    <row r="64" spans="1:25">
      <c r="A64" s="14" t="s">
        <v>73</v>
      </c>
      <c r="B64" s="63">
        <v>45451</v>
      </c>
      <c r="C64" s="64" t="s">
        <v>1466</v>
      </c>
      <c r="D64" s="65" t="s">
        <v>1426</v>
      </c>
      <c r="E64" s="64">
        <v>1.78</v>
      </c>
      <c r="F64" s="64" t="s">
        <v>1424</v>
      </c>
      <c r="G64" s="64"/>
      <c r="H64" s="66">
        <f t="shared" si="0"/>
        <v>200000</v>
      </c>
      <c r="I64" s="12">
        <f t="shared" si="1"/>
        <v>156000</v>
      </c>
      <c r="J64" s="21">
        <f t="shared" si="2"/>
        <v>5085000</v>
      </c>
    </row>
    <row r="65" spans="1:10" customFormat="1">
      <c r="A65" s="14" t="s">
        <v>74</v>
      </c>
      <c r="B65" s="63">
        <v>45451</v>
      </c>
      <c r="C65" s="64" t="s">
        <v>1467</v>
      </c>
      <c r="D65" s="65" t="s">
        <v>1426</v>
      </c>
      <c r="E65" s="64">
        <v>1.73</v>
      </c>
      <c r="F65" s="64" t="s">
        <v>1424</v>
      </c>
      <c r="G65" s="64"/>
      <c r="H65" s="66">
        <f t="shared" si="0"/>
        <v>200000</v>
      </c>
      <c r="I65" s="12">
        <f t="shared" si="1"/>
        <v>146000</v>
      </c>
      <c r="J65" s="21">
        <f t="shared" si="2"/>
        <v>5231000</v>
      </c>
    </row>
    <row r="66" spans="1:10" customFormat="1">
      <c r="A66" s="14" t="s">
        <v>75</v>
      </c>
      <c r="B66" s="63">
        <v>45451</v>
      </c>
      <c r="C66" s="64" t="s">
        <v>1467</v>
      </c>
      <c r="D66" s="65" t="s">
        <v>1432</v>
      </c>
      <c r="E66" s="64">
        <v>2.16</v>
      </c>
      <c r="F66" s="64" t="s">
        <v>1424</v>
      </c>
      <c r="G66" s="64"/>
      <c r="H66" s="66">
        <f t="shared" si="0"/>
        <v>200000</v>
      </c>
      <c r="I66" s="12">
        <f t="shared" si="1"/>
        <v>232000.00000000003</v>
      </c>
      <c r="J66" s="21">
        <f t="shared" si="2"/>
        <v>5463000</v>
      </c>
    </row>
    <row r="67" spans="1:10" customFormat="1">
      <c r="A67" s="14" t="s">
        <v>76</v>
      </c>
      <c r="B67" s="63">
        <v>45451</v>
      </c>
      <c r="C67" s="64" t="s">
        <v>1468</v>
      </c>
      <c r="D67" s="65" t="s">
        <v>1426</v>
      </c>
      <c r="E67" s="64">
        <v>1.72</v>
      </c>
      <c r="F67" s="64" t="s">
        <v>1424</v>
      </c>
      <c r="G67" s="64"/>
      <c r="H67" s="66">
        <f t="shared" si="0"/>
        <v>200000</v>
      </c>
      <c r="I67" s="12">
        <f t="shared" si="1"/>
        <v>144000</v>
      </c>
      <c r="J67" s="21">
        <f t="shared" si="2"/>
        <v>5607000</v>
      </c>
    </row>
    <row r="68" spans="1:10" customFormat="1">
      <c r="A68" s="14" t="s">
        <v>77</v>
      </c>
      <c r="B68" s="63">
        <v>45451</v>
      </c>
      <c r="C68" s="64" t="s">
        <v>1468</v>
      </c>
      <c r="D68" s="65" t="s">
        <v>1432</v>
      </c>
      <c r="E68" s="64">
        <v>2.17</v>
      </c>
      <c r="F68" s="64" t="s">
        <v>1424</v>
      </c>
      <c r="G68" s="64"/>
      <c r="H68" s="66">
        <f t="shared" si="0"/>
        <v>200000</v>
      </c>
      <c r="I68" s="12">
        <f t="shared" si="1"/>
        <v>234000</v>
      </c>
      <c r="J68" s="21">
        <f t="shared" si="2"/>
        <v>5841000</v>
      </c>
    </row>
    <row r="69" spans="1:10" customFormat="1">
      <c r="A69" s="14" t="s">
        <v>78</v>
      </c>
      <c r="B69" s="63">
        <v>45451</v>
      </c>
      <c r="C69" s="64" t="s">
        <v>1469</v>
      </c>
      <c r="D69" s="65" t="s">
        <v>1432</v>
      </c>
      <c r="E69" s="64">
        <v>1.9</v>
      </c>
      <c r="F69" s="64" t="s">
        <v>1425</v>
      </c>
      <c r="G69" s="64"/>
      <c r="H69" s="66">
        <f t="shared" ref="H69:H132" si="16">$C$3</f>
        <v>200000</v>
      </c>
      <c r="I69" s="12">
        <f t="shared" ref="I69:I132" si="17">IF(G69&lt;&gt;"",IF(F69="nyertes",(G69-1)*H69,H69*(-1)),IF(F69="nyertes",(E69-1)*H69,H69*(-1)))</f>
        <v>-200000</v>
      </c>
      <c r="J69" s="21">
        <f t="shared" si="2"/>
        <v>5641000</v>
      </c>
    </row>
    <row r="70" spans="1:10" customFormat="1" ht="15" thickBot="1">
      <c r="A70" s="14" t="s">
        <v>79</v>
      </c>
      <c r="B70" s="72">
        <v>45451</v>
      </c>
      <c r="C70" s="73" t="s">
        <v>1469</v>
      </c>
      <c r="D70" s="73" t="s">
        <v>1418</v>
      </c>
      <c r="E70" s="73">
        <v>1.97</v>
      </c>
      <c r="F70" s="73" t="s">
        <v>1425</v>
      </c>
      <c r="G70" s="73"/>
      <c r="H70" s="66">
        <f t="shared" si="16"/>
        <v>200000</v>
      </c>
      <c r="I70" s="12">
        <f t="shared" si="17"/>
        <v>-200000</v>
      </c>
      <c r="J70" s="21">
        <f t="shared" ref="J70:J133" si="18">J69+I70</f>
        <v>5441000</v>
      </c>
    </row>
    <row r="71" spans="1:10" customFormat="1" ht="15" thickTop="1">
      <c r="A71" s="14" t="s">
        <v>80</v>
      </c>
      <c r="B71" s="67">
        <v>45452</v>
      </c>
      <c r="C71" s="6" t="s">
        <v>1470</v>
      </c>
      <c r="D71" s="65" t="s">
        <v>1432</v>
      </c>
      <c r="E71" s="6">
        <v>2.1800000000000002</v>
      </c>
      <c r="F71" s="6" t="s">
        <v>1425</v>
      </c>
      <c r="G71" s="6"/>
      <c r="H71" s="66">
        <f t="shared" si="16"/>
        <v>200000</v>
      </c>
      <c r="I71" s="12">
        <f t="shared" si="17"/>
        <v>-200000</v>
      </c>
      <c r="J71" s="21">
        <f t="shared" si="18"/>
        <v>5241000</v>
      </c>
    </row>
    <row r="72" spans="1:10" customFormat="1">
      <c r="A72" s="14" t="s">
        <v>81</v>
      </c>
      <c r="B72" s="67">
        <v>45452</v>
      </c>
      <c r="C72" s="6" t="s">
        <v>1470</v>
      </c>
      <c r="D72" s="65" t="s">
        <v>1426</v>
      </c>
      <c r="E72" s="6">
        <v>1.65</v>
      </c>
      <c r="F72" s="6" t="s">
        <v>1425</v>
      </c>
      <c r="G72" s="6"/>
      <c r="H72" s="66">
        <f t="shared" si="16"/>
        <v>200000</v>
      </c>
      <c r="I72" s="12">
        <f t="shared" si="17"/>
        <v>-200000</v>
      </c>
      <c r="J72" s="21">
        <f t="shared" si="18"/>
        <v>5041000</v>
      </c>
    </row>
    <row r="73" spans="1:10" customFormat="1">
      <c r="A73" s="14" t="s">
        <v>82</v>
      </c>
      <c r="B73" s="67">
        <v>45452</v>
      </c>
      <c r="C73" s="6" t="s">
        <v>1470</v>
      </c>
      <c r="D73" s="68" t="s">
        <v>1471</v>
      </c>
      <c r="E73" s="6">
        <v>1.9</v>
      </c>
      <c r="F73" s="6" t="s">
        <v>1425</v>
      </c>
      <c r="G73" s="6"/>
      <c r="H73" s="66">
        <f t="shared" si="16"/>
        <v>200000</v>
      </c>
      <c r="I73" s="12">
        <f t="shared" si="17"/>
        <v>-200000</v>
      </c>
      <c r="J73" s="21">
        <f t="shared" si="18"/>
        <v>4841000</v>
      </c>
    </row>
    <row r="74" spans="1:10" customFormat="1">
      <c r="A74" s="14" t="s">
        <v>83</v>
      </c>
      <c r="B74" s="67">
        <v>45452</v>
      </c>
      <c r="C74" s="6" t="s">
        <v>1472</v>
      </c>
      <c r="D74" s="65" t="s">
        <v>1426</v>
      </c>
      <c r="E74" s="6">
        <v>1.78</v>
      </c>
      <c r="F74" s="6" t="s">
        <v>1424</v>
      </c>
      <c r="G74" s="6"/>
      <c r="H74" s="66">
        <f t="shared" si="16"/>
        <v>200000</v>
      </c>
      <c r="I74" s="12">
        <f t="shared" si="17"/>
        <v>156000</v>
      </c>
      <c r="J74" s="21">
        <f t="shared" si="18"/>
        <v>4997000</v>
      </c>
    </row>
    <row r="75" spans="1:10" customFormat="1">
      <c r="A75" s="14" t="s">
        <v>84</v>
      </c>
      <c r="B75" s="67">
        <v>45452</v>
      </c>
      <c r="C75" s="6" t="s">
        <v>1473</v>
      </c>
      <c r="D75" s="65" t="s">
        <v>1417</v>
      </c>
      <c r="E75" s="6">
        <v>1.82</v>
      </c>
      <c r="F75" s="6" t="s">
        <v>1424</v>
      </c>
      <c r="G75" s="6"/>
      <c r="H75" s="66">
        <f t="shared" si="16"/>
        <v>200000</v>
      </c>
      <c r="I75" s="12">
        <f t="shared" si="17"/>
        <v>164000</v>
      </c>
      <c r="J75" s="21">
        <f t="shared" si="18"/>
        <v>5161000</v>
      </c>
    </row>
    <row r="76" spans="1:10" customFormat="1">
      <c r="A76" s="14" t="s">
        <v>85</v>
      </c>
      <c r="B76" s="67">
        <v>45452</v>
      </c>
      <c r="C76" s="6" t="s">
        <v>1474</v>
      </c>
      <c r="D76" s="65" t="s">
        <v>1432</v>
      </c>
      <c r="E76" s="6">
        <v>1.66</v>
      </c>
      <c r="F76" s="6" t="s">
        <v>1424</v>
      </c>
      <c r="G76" s="6"/>
      <c r="H76" s="66">
        <f t="shared" si="16"/>
        <v>200000</v>
      </c>
      <c r="I76" s="12">
        <f t="shared" si="17"/>
        <v>131999.99999999997</v>
      </c>
      <c r="J76" s="21">
        <f t="shared" si="18"/>
        <v>5293000</v>
      </c>
    </row>
    <row r="77" spans="1:10" customFormat="1" ht="15" thickBot="1">
      <c r="A77" s="14" t="s">
        <v>86</v>
      </c>
      <c r="B77" s="72">
        <v>45452</v>
      </c>
      <c r="C77" s="55" t="s">
        <v>1475</v>
      </c>
      <c r="D77" s="73" t="s">
        <v>1417</v>
      </c>
      <c r="E77" s="55">
        <v>1.79</v>
      </c>
      <c r="F77" s="55" t="s">
        <v>1425</v>
      </c>
      <c r="G77" s="55"/>
      <c r="H77" s="66">
        <f t="shared" si="16"/>
        <v>200000</v>
      </c>
      <c r="I77" s="12">
        <f t="shared" si="17"/>
        <v>-200000</v>
      </c>
      <c r="J77" s="21">
        <f t="shared" si="18"/>
        <v>5093000</v>
      </c>
    </row>
    <row r="78" spans="1:10" customFormat="1" ht="15" thickTop="1">
      <c r="A78" s="14" t="s">
        <v>87</v>
      </c>
      <c r="B78" s="67">
        <v>45453</v>
      </c>
      <c r="C78" s="6" t="s">
        <v>1476</v>
      </c>
      <c r="D78" s="65" t="s">
        <v>1422</v>
      </c>
      <c r="E78" s="6">
        <v>1.6</v>
      </c>
      <c r="F78" s="6" t="s">
        <v>1424</v>
      </c>
      <c r="G78" s="58">
        <v>1</v>
      </c>
      <c r="H78" s="66">
        <f t="shared" si="16"/>
        <v>200000</v>
      </c>
      <c r="I78" s="12">
        <f t="shared" si="17"/>
        <v>0</v>
      </c>
      <c r="J78" s="21">
        <f t="shared" si="18"/>
        <v>5093000</v>
      </c>
    </row>
    <row r="79" spans="1:10" customFormat="1">
      <c r="A79" s="14" t="s">
        <v>88</v>
      </c>
      <c r="B79" s="67">
        <v>45453</v>
      </c>
      <c r="C79" s="6" t="s">
        <v>1476</v>
      </c>
      <c r="D79" s="65" t="s">
        <v>1417</v>
      </c>
      <c r="E79" s="6">
        <v>2.13</v>
      </c>
      <c r="F79" s="6" t="s">
        <v>1425</v>
      </c>
      <c r="G79" s="6"/>
      <c r="H79" s="66">
        <f t="shared" si="16"/>
        <v>200000</v>
      </c>
      <c r="I79" s="12">
        <f t="shared" si="17"/>
        <v>-200000</v>
      </c>
      <c r="J79" s="21">
        <f t="shared" si="18"/>
        <v>4893000</v>
      </c>
    </row>
    <row r="80" spans="1:10" customFormat="1">
      <c r="A80" s="14" t="s">
        <v>89</v>
      </c>
      <c r="B80" s="67">
        <v>45453</v>
      </c>
      <c r="C80" s="6" t="s">
        <v>1477</v>
      </c>
      <c r="D80" s="68" t="s">
        <v>1419</v>
      </c>
      <c r="E80" s="6">
        <v>1.75</v>
      </c>
      <c r="F80" s="6" t="s">
        <v>1424</v>
      </c>
      <c r="G80" s="57">
        <v>1.375</v>
      </c>
      <c r="H80" s="66">
        <f t="shared" si="16"/>
        <v>200000</v>
      </c>
      <c r="I80" s="12">
        <f t="shared" si="17"/>
        <v>75000</v>
      </c>
      <c r="J80" s="21">
        <f t="shared" si="18"/>
        <v>4968000</v>
      </c>
    </row>
    <row r="81" spans="1:10" customFormat="1">
      <c r="A81" s="14" t="s">
        <v>90</v>
      </c>
      <c r="B81" s="67">
        <v>45453</v>
      </c>
      <c r="C81" s="6" t="s">
        <v>1477</v>
      </c>
      <c r="D81" s="68" t="s">
        <v>1420</v>
      </c>
      <c r="E81" s="6">
        <v>2.4</v>
      </c>
      <c r="F81" s="6" t="s">
        <v>1424</v>
      </c>
      <c r="G81" s="58">
        <v>1</v>
      </c>
      <c r="H81" s="66">
        <f t="shared" si="16"/>
        <v>200000</v>
      </c>
      <c r="I81" s="12">
        <f t="shared" si="17"/>
        <v>0</v>
      </c>
      <c r="J81" s="21">
        <f t="shared" si="18"/>
        <v>4968000</v>
      </c>
    </row>
    <row r="82" spans="1:10" customFormat="1">
      <c r="A82" s="14" t="s">
        <v>91</v>
      </c>
      <c r="B82" s="67">
        <v>45453</v>
      </c>
      <c r="C82" s="6" t="s">
        <v>1478</v>
      </c>
      <c r="D82" s="65" t="s">
        <v>1422</v>
      </c>
      <c r="E82" s="6">
        <v>1.66</v>
      </c>
      <c r="F82" s="6" t="s">
        <v>1424</v>
      </c>
      <c r="G82" s="57">
        <v>1.6</v>
      </c>
      <c r="H82" s="66">
        <f t="shared" si="16"/>
        <v>200000</v>
      </c>
      <c r="I82" s="12">
        <f t="shared" si="17"/>
        <v>120000.00000000001</v>
      </c>
      <c r="J82" s="21">
        <f t="shared" si="18"/>
        <v>5088000</v>
      </c>
    </row>
    <row r="83" spans="1:10" customFormat="1">
      <c r="A83" s="14" t="s">
        <v>92</v>
      </c>
      <c r="B83" s="67">
        <v>45453</v>
      </c>
      <c r="C83" s="6" t="s">
        <v>1479</v>
      </c>
      <c r="D83" s="54" t="s">
        <v>1418</v>
      </c>
      <c r="E83" s="6">
        <v>2.85</v>
      </c>
      <c r="F83" s="6" t="s">
        <v>1425</v>
      </c>
      <c r="G83" s="6"/>
      <c r="H83" s="66">
        <f t="shared" si="16"/>
        <v>200000</v>
      </c>
      <c r="I83" s="12">
        <f t="shared" si="17"/>
        <v>-200000</v>
      </c>
      <c r="J83" s="21">
        <f t="shared" si="18"/>
        <v>4888000</v>
      </c>
    </row>
    <row r="84" spans="1:10" customFormat="1">
      <c r="A84" s="14" t="s">
        <v>93</v>
      </c>
      <c r="B84" s="67">
        <v>45453</v>
      </c>
      <c r="C84" s="6" t="s">
        <v>1479</v>
      </c>
      <c r="D84" s="65" t="s">
        <v>1417</v>
      </c>
      <c r="E84" s="6">
        <v>1.98</v>
      </c>
      <c r="F84" s="6" t="s">
        <v>1425</v>
      </c>
      <c r="G84" s="6"/>
      <c r="H84" s="66">
        <f t="shared" si="16"/>
        <v>200000</v>
      </c>
      <c r="I84" s="12">
        <f t="shared" si="17"/>
        <v>-200000</v>
      </c>
      <c r="J84" s="21">
        <f t="shared" si="18"/>
        <v>4688000</v>
      </c>
    </row>
    <row r="85" spans="1:10" customFormat="1">
      <c r="A85" s="14" t="s">
        <v>94</v>
      </c>
      <c r="B85" s="67">
        <v>45453</v>
      </c>
      <c r="C85" s="6" t="s">
        <v>1480</v>
      </c>
      <c r="D85" s="54" t="s">
        <v>1421</v>
      </c>
      <c r="E85" s="6">
        <v>2.0099999999999998</v>
      </c>
      <c r="F85" s="6" t="s">
        <v>1424</v>
      </c>
      <c r="G85" s="57">
        <v>1.7</v>
      </c>
      <c r="H85" s="66">
        <f t="shared" si="16"/>
        <v>200000</v>
      </c>
      <c r="I85" s="12">
        <f t="shared" si="17"/>
        <v>140000</v>
      </c>
      <c r="J85" s="21">
        <f t="shared" si="18"/>
        <v>4828000</v>
      </c>
    </row>
    <row r="86" spans="1:10" customFormat="1">
      <c r="A86" s="14" t="s">
        <v>95</v>
      </c>
      <c r="B86" s="67">
        <v>45453</v>
      </c>
      <c r="C86" s="6" t="s">
        <v>1481</v>
      </c>
      <c r="D86" s="54" t="s">
        <v>1421</v>
      </c>
      <c r="E86" s="6">
        <v>2.11</v>
      </c>
      <c r="F86" s="6" t="s">
        <v>1425</v>
      </c>
      <c r="G86" s="6"/>
      <c r="H86" s="66">
        <f t="shared" si="16"/>
        <v>200000</v>
      </c>
      <c r="I86" s="12">
        <f t="shared" si="17"/>
        <v>-200000</v>
      </c>
      <c r="J86" s="21">
        <f t="shared" si="18"/>
        <v>4628000</v>
      </c>
    </row>
    <row r="87" spans="1:10" customFormat="1">
      <c r="A87" s="23" t="s">
        <v>96</v>
      </c>
      <c r="B87" s="67">
        <v>45453</v>
      </c>
      <c r="C87" s="6" t="s">
        <v>1482</v>
      </c>
      <c r="D87" s="54" t="s">
        <v>1421</v>
      </c>
      <c r="E87" s="6">
        <v>2.34</v>
      </c>
      <c r="F87" s="6" t="s">
        <v>1424</v>
      </c>
      <c r="G87" s="57">
        <v>1.78</v>
      </c>
      <c r="H87" s="66">
        <f t="shared" si="16"/>
        <v>200000</v>
      </c>
      <c r="I87" s="12">
        <f t="shared" si="17"/>
        <v>156000</v>
      </c>
      <c r="J87" s="21">
        <f t="shared" si="18"/>
        <v>4784000</v>
      </c>
    </row>
    <row r="88" spans="1:10" customFormat="1">
      <c r="A88" s="14" t="s">
        <v>97</v>
      </c>
      <c r="B88" s="67">
        <v>45453</v>
      </c>
      <c r="C88" s="6" t="s">
        <v>1483</v>
      </c>
      <c r="D88" s="54" t="s">
        <v>1418</v>
      </c>
      <c r="E88" s="6">
        <v>2.34</v>
      </c>
      <c r="F88" s="6" t="s">
        <v>1425</v>
      </c>
      <c r="G88" s="6"/>
      <c r="H88" s="66">
        <f t="shared" si="16"/>
        <v>200000</v>
      </c>
      <c r="I88" s="12">
        <f t="shared" si="17"/>
        <v>-200000</v>
      </c>
      <c r="J88" s="21">
        <f t="shared" si="18"/>
        <v>4584000</v>
      </c>
    </row>
    <row r="89" spans="1:10" customFormat="1">
      <c r="A89" s="14" t="s">
        <v>98</v>
      </c>
      <c r="B89" s="67">
        <v>45453</v>
      </c>
      <c r="C89" s="6" t="s">
        <v>1484</v>
      </c>
      <c r="D89" s="54" t="s">
        <v>1418</v>
      </c>
      <c r="E89" s="6">
        <v>2.7</v>
      </c>
      <c r="F89" s="6" t="s">
        <v>1424</v>
      </c>
      <c r="G89" s="57">
        <v>2.2000000000000002</v>
      </c>
      <c r="H89" s="66">
        <f t="shared" si="16"/>
        <v>200000</v>
      </c>
      <c r="I89" s="12">
        <f t="shared" si="17"/>
        <v>240000.00000000003</v>
      </c>
      <c r="J89" s="21">
        <f t="shared" si="18"/>
        <v>4824000</v>
      </c>
    </row>
    <row r="90" spans="1:10" customFormat="1">
      <c r="A90" s="14" t="s">
        <v>99</v>
      </c>
      <c r="B90" s="63">
        <v>45453</v>
      </c>
      <c r="C90" s="54" t="s">
        <v>1485</v>
      </c>
      <c r="D90" s="54" t="s">
        <v>1418</v>
      </c>
      <c r="E90" s="54">
        <v>2.95</v>
      </c>
      <c r="F90" s="54" t="s">
        <v>1424</v>
      </c>
      <c r="G90" s="54"/>
      <c r="H90" s="66">
        <f t="shared" si="16"/>
        <v>200000</v>
      </c>
      <c r="I90" s="12">
        <f t="shared" si="17"/>
        <v>390000.00000000006</v>
      </c>
      <c r="J90" s="21">
        <f t="shared" si="18"/>
        <v>5214000</v>
      </c>
    </row>
    <row r="91" spans="1:10" customFormat="1">
      <c r="A91" s="14" t="s">
        <v>100</v>
      </c>
      <c r="B91" s="63">
        <v>45454</v>
      </c>
      <c r="C91" s="6" t="s">
        <v>1486</v>
      </c>
      <c r="D91" s="65" t="s">
        <v>1419</v>
      </c>
      <c r="E91" s="6">
        <v>2</v>
      </c>
      <c r="F91" s="6" t="s">
        <v>1425</v>
      </c>
      <c r="G91" s="6"/>
      <c r="H91" s="66">
        <f t="shared" si="16"/>
        <v>200000</v>
      </c>
      <c r="I91" s="12">
        <f t="shared" si="17"/>
        <v>-200000</v>
      </c>
      <c r="J91" s="21">
        <f t="shared" si="18"/>
        <v>5014000</v>
      </c>
    </row>
    <row r="92" spans="1:10" customFormat="1">
      <c r="A92" s="14" t="s">
        <v>101</v>
      </c>
      <c r="B92" s="63">
        <v>45454</v>
      </c>
      <c r="C92" s="6" t="s">
        <v>1486</v>
      </c>
      <c r="D92" s="65" t="s">
        <v>1420</v>
      </c>
      <c r="E92" s="6">
        <v>2.95</v>
      </c>
      <c r="F92" s="6" t="s">
        <v>1425</v>
      </c>
      <c r="G92" s="6"/>
      <c r="H92" s="66">
        <f t="shared" si="16"/>
        <v>200000</v>
      </c>
      <c r="I92" s="12">
        <f t="shared" si="17"/>
        <v>-200000</v>
      </c>
      <c r="J92" s="21">
        <f t="shared" si="18"/>
        <v>4814000</v>
      </c>
    </row>
    <row r="93" spans="1:10" customFormat="1">
      <c r="A93" s="14" t="s">
        <v>102</v>
      </c>
      <c r="B93" s="63">
        <v>45454</v>
      </c>
      <c r="C93" s="6" t="s">
        <v>1486</v>
      </c>
      <c r="D93" s="65" t="s">
        <v>1427</v>
      </c>
      <c r="E93" s="6">
        <v>2.34</v>
      </c>
      <c r="F93" s="6" t="s">
        <v>1424</v>
      </c>
      <c r="G93" s="6"/>
      <c r="H93" s="66">
        <f t="shared" si="16"/>
        <v>200000</v>
      </c>
      <c r="I93" s="12">
        <f t="shared" si="17"/>
        <v>268000</v>
      </c>
      <c r="J93" s="21">
        <f t="shared" si="18"/>
        <v>5082000</v>
      </c>
    </row>
    <row r="94" spans="1:10" customFormat="1">
      <c r="A94" s="14" t="s">
        <v>103</v>
      </c>
      <c r="B94" s="63">
        <v>45454</v>
      </c>
      <c r="C94" s="54" t="s">
        <v>1487</v>
      </c>
      <c r="D94" s="54" t="s">
        <v>1418</v>
      </c>
      <c r="E94" s="54">
        <v>3.05</v>
      </c>
      <c r="F94" s="54" t="s">
        <v>1424</v>
      </c>
      <c r="G94" s="54"/>
      <c r="H94" s="66">
        <f t="shared" si="16"/>
        <v>200000</v>
      </c>
      <c r="I94" s="12">
        <f t="shared" si="17"/>
        <v>409999.99999999994</v>
      </c>
      <c r="J94" s="21">
        <f t="shared" si="18"/>
        <v>5492000</v>
      </c>
    </row>
    <row r="95" spans="1:10" customFormat="1" ht="15" thickBot="1">
      <c r="A95" s="14" t="s">
        <v>104</v>
      </c>
      <c r="B95" s="74">
        <v>45454</v>
      </c>
      <c r="C95" s="55" t="s">
        <v>1487</v>
      </c>
      <c r="D95" s="55" t="s">
        <v>1417</v>
      </c>
      <c r="E95" s="55">
        <v>2.11</v>
      </c>
      <c r="F95" s="55" t="s">
        <v>1424</v>
      </c>
      <c r="G95" s="75">
        <v>2</v>
      </c>
      <c r="H95" s="66">
        <f t="shared" si="16"/>
        <v>200000</v>
      </c>
      <c r="I95" s="12">
        <f t="shared" si="17"/>
        <v>200000</v>
      </c>
      <c r="J95" s="21">
        <f t="shared" si="18"/>
        <v>5692000</v>
      </c>
    </row>
    <row r="96" spans="1:10" customFormat="1" ht="15" thickTop="1">
      <c r="A96" s="14" t="s">
        <v>105</v>
      </c>
      <c r="B96" s="63">
        <v>45455</v>
      </c>
      <c r="C96" s="6" t="s">
        <v>1488</v>
      </c>
      <c r="D96" s="6" t="s">
        <v>1430</v>
      </c>
      <c r="E96" s="6">
        <v>1.57</v>
      </c>
      <c r="F96" s="6" t="s">
        <v>1424</v>
      </c>
      <c r="G96" s="6"/>
      <c r="H96" s="66">
        <f t="shared" si="16"/>
        <v>200000</v>
      </c>
      <c r="I96" s="12">
        <f t="shared" si="17"/>
        <v>114000.00000000001</v>
      </c>
      <c r="J96" s="21">
        <f t="shared" si="18"/>
        <v>5806000</v>
      </c>
    </row>
    <row r="97" spans="1:10" customFormat="1">
      <c r="A97" s="14" t="s">
        <v>106</v>
      </c>
      <c r="B97" s="63">
        <v>45455</v>
      </c>
      <c r="C97" s="6" t="s">
        <v>1488</v>
      </c>
      <c r="D97" s="6" t="s">
        <v>1434</v>
      </c>
      <c r="E97" s="6">
        <v>1.72</v>
      </c>
      <c r="F97" s="16" t="s">
        <v>1424</v>
      </c>
      <c r="G97" s="6"/>
      <c r="H97" s="66">
        <f t="shared" si="16"/>
        <v>200000</v>
      </c>
      <c r="I97" s="12">
        <f t="shared" si="17"/>
        <v>144000</v>
      </c>
      <c r="J97" s="21">
        <f t="shared" si="18"/>
        <v>5950000</v>
      </c>
    </row>
    <row r="98" spans="1:10" customFormat="1">
      <c r="A98" s="14" t="s">
        <v>107</v>
      </c>
      <c r="B98" s="63">
        <v>45455</v>
      </c>
      <c r="C98" s="6" t="s">
        <v>1489</v>
      </c>
      <c r="D98" s="54" t="s">
        <v>1418</v>
      </c>
      <c r="E98" s="6">
        <v>1.89</v>
      </c>
      <c r="F98" s="6" t="s">
        <v>1425</v>
      </c>
      <c r="G98" s="6"/>
      <c r="H98" s="66">
        <f t="shared" si="16"/>
        <v>200000</v>
      </c>
      <c r="I98" s="12">
        <f t="shared" si="17"/>
        <v>-200000</v>
      </c>
      <c r="J98" s="21">
        <f t="shared" si="18"/>
        <v>5750000</v>
      </c>
    </row>
    <row r="99" spans="1:10" customFormat="1">
      <c r="A99" s="14" t="s">
        <v>108</v>
      </c>
      <c r="B99" s="63">
        <v>45455</v>
      </c>
      <c r="C99" s="6" t="s">
        <v>1489</v>
      </c>
      <c r="D99" s="6" t="s">
        <v>1432</v>
      </c>
      <c r="E99" s="6">
        <v>1.83</v>
      </c>
      <c r="F99" s="6" t="s">
        <v>1425</v>
      </c>
      <c r="G99" s="6"/>
      <c r="H99" s="66">
        <f t="shared" si="16"/>
        <v>200000</v>
      </c>
      <c r="I99" s="12">
        <f t="shared" si="17"/>
        <v>-200000</v>
      </c>
      <c r="J99" s="21">
        <f t="shared" si="18"/>
        <v>5550000</v>
      </c>
    </row>
    <row r="100" spans="1:10" customFormat="1">
      <c r="A100" s="14" t="s">
        <v>109</v>
      </c>
      <c r="B100" s="63">
        <v>45455</v>
      </c>
      <c r="C100" s="6" t="s">
        <v>1489</v>
      </c>
      <c r="D100" s="6" t="s">
        <v>1438</v>
      </c>
      <c r="E100" s="6">
        <v>2</v>
      </c>
      <c r="F100" s="6" t="s">
        <v>1425</v>
      </c>
      <c r="G100" s="6"/>
      <c r="H100" s="66">
        <f t="shared" si="16"/>
        <v>200000</v>
      </c>
      <c r="I100" s="12">
        <f t="shared" si="17"/>
        <v>-200000</v>
      </c>
      <c r="J100" s="21">
        <f t="shared" si="18"/>
        <v>5350000</v>
      </c>
    </row>
    <row r="101" spans="1:10" customFormat="1">
      <c r="A101" s="14" t="s">
        <v>110</v>
      </c>
      <c r="B101" s="63">
        <v>45455</v>
      </c>
      <c r="C101" s="6" t="s">
        <v>1490</v>
      </c>
      <c r="D101" s="6" t="s">
        <v>1491</v>
      </c>
      <c r="E101" s="6">
        <v>1.8</v>
      </c>
      <c r="F101" s="6" t="s">
        <v>1425</v>
      </c>
      <c r="G101" s="6"/>
      <c r="H101" s="66">
        <f t="shared" si="16"/>
        <v>200000</v>
      </c>
      <c r="I101" s="12">
        <f t="shared" si="17"/>
        <v>-200000</v>
      </c>
      <c r="J101" s="21">
        <f t="shared" si="18"/>
        <v>5150000</v>
      </c>
    </row>
    <row r="102" spans="1:10" customFormat="1">
      <c r="A102" s="14" t="s">
        <v>111</v>
      </c>
      <c r="B102" s="63">
        <v>45455</v>
      </c>
      <c r="C102" s="6" t="s">
        <v>1490</v>
      </c>
      <c r="D102" s="54" t="s">
        <v>1421</v>
      </c>
      <c r="E102" s="6">
        <v>2.7</v>
      </c>
      <c r="F102" s="6" t="s">
        <v>1424</v>
      </c>
      <c r="G102" s="6"/>
      <c r="H102" s="66">
        <f t="shared" si="16"/>
        <v>200000</v>
      </c>
      <c r="I102" s="12">
        <f t="shared" si="17"/>
        <v>340000.00000000006</v>
      </c>
      <c r="J102" s="21">
        <f t="shared" si="18"/>
        <v>5490000</v>
      </c>
    </row>
    <row r="103" spans="1:10" customFormat="1">
      <c r="A103" s="14" t="s">
        <v>112</v>
      </c>
      <c r="B103" s="63">
        <v>45455</v>
      </c>
      <c r="C103" s="6" t="s">
        <v>1490</v>
      </c>
      <c r="D103" s="6" t="s">
        <v>1422</v>
      </c>
      <c r="E103" s="6">
        <v>2.2200000000000002</v>
      </c>
      <c r="F103" s="6" t="s">
        <v>1424</v>
      </c>
      <c r="G103" s="57">
        <v>1.9</v>
      </c>
      <c r="H103" s="66">
        <f t="shared" si="16"/>
        <v>200000</v>
      </c>
      <c r="I103" s="12">
        <f t="shared" si="17"/>
        <v>179999.99999999997</v>
      </c>
      <c r="J103" s="21">
        <f t="shared" si="18"/>
        <v>5670000</v>
      </c>
    </row>
    <row r="104" spans="1:10" customFormat="1">
      <c r="A104" s="14" t="s">
        <v>113</v>
      </c>
      <c r="B104" s="63">
        <v>45455</v>
      </c>
      <c r="C104" s="6" t="s">
        <v>1492</v>
      </c>
      <c r="D104" s="54" t="s">
        <v>1418</v>
      </c>
      <c r="E104" s="6">
        <v>2.06</v>
      </c>
      <c r="F104" s="6" t="s">
        <v>1425</v>
      </c>
      <c r="G104" s="6"/>
      <c r="H104" s="66">
        <f t="shared" si="16"/>
        <v>200000</v>
      </c>
      <c r="I104" s="12">
        <f t="shared" si="17"/>
        <v>-200000</v>
      </c>
      <c r="J104" s="21">
        <f t="shared" si="18"/>
        <v>5470000</v>
      </c>
    </row>
    <row r="105" spans="1:10" customFormat="1">
      <c r="A105" s="14" t="s">
        <v>114</v>
      </c>
      <c r="B105" s="63">
        <v>45455</v>
      </c>
      <c r="C105" s="6" t="s">
        <v>1492</v>
      </c>
      <c r="D105" s="6" t="s">
        <v>1432</v>
      </c>
      <c r="E105" s="6">
        <v>2.04</v>
      </c>
      <c r="F105" s="6" t="s">
        <v>1424</v>
      </c>
      <c r="G105" s="6"/>
      <c r="H105" s="66">
        <f t="shared" si="16"/>
        <v>200000</v>
      </c>
      <c r="I105" s="12">
        <f t="shared" si="17"/>
        <v>208000</v>
      </c>
      <c r="J105" s="21">
        <f t="shared" si="18"/>
        <v>5678000</v>
      </c>
    </row>
    <row r="106" spans="1:10" customFormat="1">
      <c r="A106" s="14" t="s">
        <v>115</v>
      </c>
      <c r="B106" s="63">
        <v>45455</v>
      </c>
      <c r="C106" s="6" t="s">
        <v>1492</v>
      </c>
      <c r="D106" s="6" t="s">
        <v>1430</v>
      </c>
      <c r="E106" s="6">
        <v>3.35</v>
      </c>
      <c r="F106" s="6" t="s">
        <v>1425</v>
      </c>
      <c r="G106" s="6"/>
      <c r="H106" s="66">
        <f t="shared" si="16"/>
        <v>200000</v>
      </c>
      <c r="I106" s="12">
        <f t="shared" si="17"/>
        <v>-200000</v>
      </c>
      <c r="J106" s="21">
        <f t="shared" si="18"/>
        <v>5478000</v>
      </c>
    </row>
    <row r="107" spans="1:10" customFormat="1">
      <c r="A107" s="14" t="s">
        <v>116</v>
      </c>
      <c r="B107" s="63">
        <v>45455</v>
      </c>
      <c r="C107" s="6" t="s">
        <v>1493</v>
      </c>
      <c r="D107" s="65" t="s">
        <v>1426</v>
      </c>
      <c r="E107" s="6">
        <v>1.64</v>
      </c>
      <c r="F107" s="6" t="s">
        <v>1424</v>
      </c>
      <c r="G107" s="6"/>
      <c r="H107" s="66">
        <f t="shared" si="16"/>
        <v>200000</v>
      </c>
      <c r="I107" s="12">
        <f t="shared" si="17"/>
        <v>127999.99999999999</v>
      </c>
      <c r="J107" s="21">
        <f t="shared" si="18"/>
        <v>5606000</v>
      </c>
    </row>
    <row r="108" spans="1:10" customFormat="1">
      <c r="A108" s="14" t="s">
        <v>117</v>
      </c>
      <c r="B108" s="63">
        <v>45455</v>
      </c>
      <c r="C108" s="6" t="s">
        <v>1493</v>
      </c>
      <c r="D108" s="6" t="s">
        <v>1432</v>
      </c>
      <c r="E108" s="6">
        <v>2.14</v>
      </c>
      <c r="F108" s="6" t="s">
        <v>1424</v>
      </c>
      <c r="G108" s="6"/>
      <c r="H108" s="66">
        <f t="shared" si="16"/>
        <v>200000</v>
      </c>
      <c r="I108" s="12">
        <f t="shared" si="17"/>
        <v>228000.00000000003</v>
      </c>
      <c r="J108" s="21">
        <f t="shared" si="18"/>
        <v>5834000</v>
      </c>
    </row>
    <row r="109" spans="1:10" customFormat="1">
      <c r="A109" s="14" t="s">
        <v>118</v>
      </c>
      <c r="B109" s="63">
        <v>45455</v>
      </c>
      <c r="C109" s="6" t="s">
        <v>1494</v>
      </c>
      <c r="D109" s="6" t="s">
        <v>1417</v>
      </c>
      <c r="E109" s="6">
        <v>1.81</v>
      </c>
      <c r="F109" s="6" t="s">
        <v>1424</v>
      </c>
      <c r="G109" s="57">
        <v>1.72</v>
      </c>
      <c r="H109" s="66">
        <f t="shared" si="16"/>
        <v>200000</v>
      </c>
      <c r="I109" s="12">
        <f t="shared" si="17"/>
        <v>144000</v>
      </c>
      <c r="J109" s="21">
        <f t="shared" si="18"/>
        <v>5978000</v>
      </c>
    </row>
    <row r="110" spans="1:10" customFormat="1">
      <c r="A110" s="14" t="s">
        <v>119</v>
      </c>
      <c r="B110" s="63">
        <v>45455</v>
      </c>
      <c r="C110" s="6" t="s">
        <v>1494</v>
      </c>
      <c r="D110" s="54" t="s">
        <v>1421</v>
      </c>
      <c r="E110" s="6">
        <v>1.78</v>
      </c>
      <c r="F110" s="6" t="s">
        <v>1424</v>
      </c>
      <c r="G110" s="57">
        <v>1.7</v>
      </c>
      <c r="H110" s="66">
        <f t="shared" si="16"/>
        <v>200000</v>
      </c>
      <c r="I110" s="12">
        <f t="shared" si="17"/>
        <v>140000</v>
      </c>
      <c r="J110" s="21">
        <f t="shared" si="18"/>
        <v>6118000</v>
      </c>
    </row>
    <row r="111" spans="1:10" customFormat="1">
      <c r="A111" s="14" t="s">
        <v>120</v>
      </c>
      <c r="B111" s="63">
        <v>45455</v>
      </c>
      <c r="C111" s="6" t="s">
        <v>1495</v>
      </c>
      <c r="D111" s="6" t="s">
        <v>1417</v>
      </c>
      <c r="E111" s="6">
        <v>1.87</v>
      </c>
      <c r="F111" s="6" t="s">
        <v>1424</v>
      </c>
      <c r="G111" s="57">
        <v>1.75</v>
      </c>
      <c r="H111" s="66">
        <f t="shared" si="16"/>
        <v>200000</v>
      </c>
      <c r="I111" s="12">
        <f t="shared" si="17"/>
        <v>150000</v>
      </c>
      <c r="J111" s="21">
        <f t="shared" si="18"/>
        <v>6268000</v>
      </c>
    </row>
    <row r="112" spans="1:10" customFormat="1" ht="15" thickBot="1">
      <c r="A112" s="14" t="s">
        <v>121</v>
      </c>
      <c r="B112" s="72">
        <v>45455</v>
      </c>
      <c r="C112" s="55" t="s">
        <v>1495</v>
      </c>
      <c r="D112" s="55" t="s">
        <v>1421</v>
      </c>
      <c r="E112" s="55">
        <v>1.84</v>
      </c>
      <c r="F112" s="55" t="s">
        <v>1424</v>
      </c>
      <c r="G112" s="76">
        <v>1.7</v>
      </c>
      <c r="H112" s="66">
        <f t="shared" si="16"/>
        <v>200000</v>
      </c>
      <c r="I112" s="12">
        <f t="shared" si="17"/>
        <v>140000</v>
      </c>
      <c r="J112" s="21">
        <f t="shared" si="18"/>
        <v>6408000</v>
      </c>
    </row>
    <row r="113" spans="1:10" customFormat="1" ht="15" thickTop="1">
      <c r="A113" s="14" t="s">
        <v>122</v>
      </c>
      <c r="B113" s="63">
        <v>45456</v>
      </c>
      <c r="C113" s="6" t="s">
        <v>1496</v>
      </c>
      <c r="D113" s="65" t="s">
        <v>1426</v>
      </c>
      <c r="E113" s="6">
        <v>1.94</v>
      </c>
      <c r="F113" s="6" t="s">
        <v>1424</v>
      </c>
      <c r="G113" s="57">
        <v>1.85</v>
      </c>
      <c r="H113" s="66">
        <f t="shared" si="16"/>
        <v>200000</v>
      </c>
      <c r="I113" s="12">
        <f t="shared" si="17"/>
        <v>170000.00000000003</v>
      </c>
      <c r="J113" s="21">
        <f t="shared" si="18"/>
        <v>6578000</v>
      </c>
    </row>
    <row r="114" spans="1:10" customFormat="1">
      <c r="A114" s="14" t="s">
        <v>123</v>
      </c>
      <c r="B114" s="63">
        <v>45456</v>
      </c>
      <c r="C114" s="6" t="s">
        <v>1496</v>
      </c>
      <c r="D114" s="6" t="s">
        <v>1417</v>
      </c>
      <c r="E114" s="6">
        <v>1.56</v>
      </c>
      <c r="F114" s="6" t="s">
        <v>1424</v>
      </c>
      <c r="G114" s="6"/>
      <c r="H114" s="66">
        <f t="shared" si="16"/>
        <v>200000</v>
      </c>
      <c r="I114" s="12">
        <f t="shared" si="17"/>
        <v>112000.00000000001</v>
      </c>
      <c r="J114" s="21">
        <f t="shared" si="18"/>
        <v>6690000</v>
      </c>
    </row>
    <row r="115" spans="1:10" customFormat="1" ht="15" thickBot="1">
      <c r="A115" s="14" t="s">
        <v>124</v>
      </c>
      <c r="B115" s="72">
        <v>45456</v>
      </c>
      <c r="C115" s="55" t="s">
        <v>1496</v>
      </c>
      <c r="D115" s="55" t="s">
        <v>1432</v>
      </c>
      <c r="E115" s="55">
        <v>2.41</v>
      </c>
      <c r="F115" s="55" t="s">
        <v>1424</v>
      </c>
      <c r="G115" s="76">
        <v>2.1</v>
      </c>
      <c r="H115" s="66">
        <f t="shared" si="16"/>
        <v>200000</v>
      </c>
      <c r="I115" s="12">
        <f t="shared" si="17"/>
        <v>220000.00000000003</v>
      </c>
      <c r="J115" s="21">
        <f t="shared" si="18"/>
        <v>6910000</v>
      </c>
    </row>
    <row r="116" spans="1:10" customFormat="1" ht="15" thickTop="1">
      <c r="A116" s="14" t="s">
        <v>125</v>
      </c>
      <c r="B116" s="63">
        <v>45457</v>
      </c>
      <c r="C116" s="6" t="s">
        <v>1497</v>
      </c>
      <c r="D116" s="54" t="s">
        <v>1498</v>
      </c>
      <c r="E116" s="6">
        <v>1.63</v>
      </c>
      <c r="F116" s="6" t="s">
        <v>1425</v>
      </c>
      <c r="G116" s="6"/>
      <c r="H116" s="66">
        <f t="shared" si="16"/>
        <v>200000</v>
      </c>
      <c r="I116" s="12">
        <f t="shared" si="17"/>
        <v>-200000</v>
      </c>
      <c r="J116" s="21">
        <f t="shared" si="18"/>
        <v>6710000</v>
      </c>
    </row>
    <row r="117" spans="1:10" customFormat="1">
      <c r="A117" s="14" t="s">
        <v>126</v>
      </c>
      <c r="B117" s="63">
        <v>45457</v>
      </c>
      <c r="C117" s="6" t="s">
        <v>1497</v>
      </c>
      <c r="D117" s="6" t="s">
        <v>1428</v>
      </c>
      <c r="E117" s="6">
        <v>1.72</v>
      </c>
      <c r="F117" s="6" t="s">
        <v>1425</v>
      </c>
      <c r="G117" s="6"/>
      <c r="H117" s="66">
        <f t="shared" si="16"/>
        <v>200000</v>
      </c>
      <c r="I117" s="12">
        <f t="shared" si="17"/>
        <v>-200000</v>
      </c>
      <c r="J117" s="21">
        <f t="shared" si="18"/>
        <v>6510000</v>
      </c>
    </row>
    <row r="118" spans="1:10" customFormat="1">
      <c r="A118" s="14" t="s">
        <v>127</v>
      </c>
      <c r="B118" s="63">
        <v>45457</v>
      </c>
      <c r="C118" s="6" t="s">
        <v>1499</v>
      </c>
      <c r="D118" s="54" t="s">
        <v>1421</v>
      </c>
      <c r="E118" s="6">
        <v>2.57</v>
      </c>
      <c r="F118" s="6" t="s">
        <v>1424</v>
      </c>
      <c r="G118" s="6"/>
      <c r="H118" s="66">
        <f t="shared" si="16"/>
        <v>200000</v>
      </c>
      <c r="I118" s="12">
        <f t="shared" si="17"/>
        <v>313999.99999999994</v>
      </c>
      <c r="J118" s="21">
        <f t="shared" si="18"/>
        <v>6824000</v>
      </c>
    </row>
    <row r="119" spans="1:10" customFormat="1">
      <c r="A119" s="14" t="s">
        <v>128</v>
      </c>
      <c r="B119" s="63">
        <v>45457</v>
      </c>
      <c r="C119" s="6" t="s">
        <v>1499</v>
      </c>
      <c r="D119" s="65" t="s">
        <v>1422</v>
      </c>
      <c r="E119" s="6">
        <v>2.11</v>
      </c>
      <c r="F119" s="6" t="s">
        <v>1424</v>
      </c>
      <c r="G119" s="6"/>
      <c r="H119" s="66">
        <f t="shared" si="16"/>
        <v>200000</v>
      </c>
      <c r="I119" s="12">
        <f t="shared" si="17"/>
        <v>221999.99999999997</v>
      </c>
      <c r="J119" s="21">
        <f t="shared" si="18"/>
        <v>7046000</v>
      </c>
    </row>
    <row r="120" spans="1:10" customFormat="1">
      <c r="A120" s="14" t="s">
        <v>129</v>
      </c>
      <c r="B120" s="63">
        <v>45457</v>
      </c>
      <c r="C120" s="6" t="s">
        <v>1499</v>
      </c>
      <c r="D120" s="6" t="s">
        <v>1500</v>
      </c>
      <c r="E120" s="6">
        <v>1.75</v>
      </c>
      <c r="F120" s="6" t="s">
        <v>1424</v>
      </c>
      <c r="G120" s="6"/>
      <c r="H120" s="66">
        <f t="shared" si="16"/>
        <v>200000</v>
      </c>
      <c r="I120" s="12">
        <f t="shared" si="17"/>
        <v>150000</v>
      </c>
      <c r="J120" s="21">
        <f t="shared" si="18"/>
        <v>7196000</v>
      </c>
    </row>
    <row r="121" spans="1:10" customFormat="1">
      <c r="A121" s="14" t="s">
        <v>130</v>
      </c>
      <c r="B121" s="63">
        <v>45457</v>
      </c>
      <c r="C121" s="6" t="s">
        <v>1501</v>
      </c>
      <c r="D121" s="65" t="s">
        <v>1422</v>
      </c>
      <c r="E121" s="6">
        <v>1.8</v>
      </c>
      <c r="F121" s="6" t="s">
        <v>1425</v>
      </c>
      <c r="G121" s="6"/>
      <c r="H121" s="66">
        <f t="shared" si="16"/>
        <v>200000</v>
      </c>
      <c r="I121" s="12">
        <f t="shared" si="17"/>
        <v>-200000</v>
      </c>
      <c r="J121" s="21">
        <f t="shared" si="18"/>
        <v>6996000</v>
      </c>
    </row>
    <row r="122" spans="1:10" customFormat="1">
      <c r="A122" s="14" t="s">
        <v>131</v>
      </c>
      <c r="B122" s="63">
        <v>45457</v>
      </c>
      <c r="C122" s="6" t="s">
        <v>1501</v>
      </c>
      <c r="D122" s="6" t="s">
        <v>1417</v>
      </c>
      <c r="E122" s="6">
        <v>2.39</v>
      </c>
      <c r="F122" s="6" t="s">
        <v>1425</v>
      </c>
      <c r="G122" s="6"/>
      <c r="H122" s="66">
        <f t="shared" si="16"/>
        <v>200000</v>
      </c>
      <c r="I122" s="12">
        <f t="shared" si="17"/>
        <v>-200000</v>
      </c>
      <c r="J122" s="21">
        <f t="shared" si="18"/>
        <v>6796000</v>
      </c>
    </row>
    <row r="123" spans="1:10" customFormat="1" ht="15" thickBot="1">
      <c r="A123" s="14" t="s">
        <v>132</v>
      </c>
      <c r="B123" s="72">
        <v>45457</v>
      </c>
      <c r="C123" s="55" t="s">
        <v>1501</v>
      </c>
      <c r="D123" s="55" t="s">
        <v>1421</v>
      </c>
      <c r="E123" s="55">
        <v>2.33</v>
      </c>
      <c r="F123" s="55" t="s">
        <v>1425</v>
      </c>
      <c r="G123" s="55"/>
      <c r="H123" s="66">
        <f t="shared" si="16"/>
        <v>200000</v>
      </c>
      <c r="I123" s="12">
        <f t="shared" si="17"/>
        <v>-200000</v>
      </c>
      <c r="J123" s="21">
        <f t="shared" si="18"/>
        <v>6596000</v>
      </c>
    </row>
    <row r="124" spans="1:10" customFormat="1" ht="15" thickTop="1">
      <c r="A124" s="14" t="s">
        <v>133</v>
      </c>
      <c r="B124" s="63">
        <v>45458</v>
      </c>
      <c r="C124" s="6" t="s">
        <v>1502</v>
      </c>
      <c r="D124" s="54" t="s">
        <v>1418</v>
      </c>
      <c r="E124" s="6">
        <v>2.85</v>
      </c>
      <c r="F124" s="6" t="s">
        <v>1425</v>
      </c>
      <c r="G124" s="6"/>
      <c r="H124" s="66">
        <f t="shared" si="16"/>
        <v>200000</v>
      </c>
      <c r="I124" s="12">
        <f t="shared" si="17"/>
        <v>-200000</v>
      </c>
      <c r="J124" s="21">
        <f t="shared" si="18"/>
        <v>6396000</v>
      </c>
    </row>
    <row r="125" spans="1:10" customFormat="1">
      <c r="A125" s="14" t="s">
        <v>134</v>
      </c>
      <c r="B125" s="63">
        <v>45458</v>
      </c>
      <c r="C125" s="6" t="s">
        <v>1502</v>
      </c>
      <c r="D125" s="6" t="s">
        <v>1417</v>
      </c>
      <c r="E125" s="6">
        <v>1.94</v>
      </c>
      <c r="F125" s="6" t="s">
        <v>1424</v>
      </c>
      <c r="G125" s="6"/>
      <c r="H125" s="66">
        <f t="shared" si="16"/>
        <v>200000</v>
      </c>
      <c r="I125" s="12">
        <f t="shared" si="17"/>
        <v>188000</v>
      </c>
      <c r="J125" s="21">
        <f t="shared" si="18"/>
        <v>6584000</v>
      </c>
    </row>
    <row r="126" spans="1:10" customFormat="1">
      <c r="A126" s="14" t="s">
        <v>135</v>
      </c>
      <c r="B126" s="63">
        <v>45458</v>
      </c>
      <c r="C126" s="6" t="s">
        <v>1503</v>
      </c>
      <c r="D126" s="6" t="s">
        <v>1504</v>
      </c>
      <c r="E126" s="6">
        <v>1.87</v>
      </c>
      <c r="F126" s="6" t="s">
        <v>1424</v>
      </c>
      <c r="G126" s="57">
        <v>1.84</v>
      </c>
      <c r="H126" s="66">
        <f t="shared" si="16"/>
        <v>200000</v>
      </c>
      <c r="I126" s="12">
        <f t="shared" si="17"/>
        <v>168000.00000000003</v>
      </c>
      <c r="J126" s="21">
        <f t="shared" si="18"/>
        <v>6752000</v>
      </c>
    </row>
    <row r="127" spans="1:10" customFormat="1">
      <c r="A127" s="14" t="s">
        <v>136</v>
      </c>
      <c r="B127" s="63">
        <v>45458</v>
      </c>
      <c r="C127" s="6" t="s">
        <v>1503</v>
      </c>
      <c r="D127" s="65" t="s">
        <v>1426</v>
      </c>
      <c r="E127" s="6">
        <v>1.88</v>
      </c>
      <c r="F127" s="6" t="s">
        <v>1424</v>
      </c>
      <c r="G127" s="57">
        <v>1.8</v>
      </c>
      <c r="H127" s="66">
        <f t="shared" si="16"/>
        <v>200000</v>
      </c>
      <c r="I127" s="12">
        <f t="shared" si="17"/>
        <v>160000</v>
      </c>
      <c r="J127" s="21">
        <f t="shared" si="18"/>
        <v>6912000</v>
      </c>
    </row>
    <row r="128" spans="1:10" customFormat="1" ht="15" thickBot="1">
      <c r="A128" s="14" t="s">
        <v>137</v>
      </c>
      <c r="B128" s="72">
        <v>45458</v>
      </c>
      <c r="C128" s="55" t="s">
        <v>1503</v>
      </c>
      <c r="D128" s="55" t="s">
        <v>1428</v>
      </c>
      <c r="E128" s="55">
        <v>1.7</v>
      </c>
      <c r="F128" s="55" t="s">
        <v>1424</v>
      </c>
      <c r="G128" s="76">
        <v>1.6</v>
      </c>
      <c r="H128" s="66">
        <f t="shared" si="16"/>
        <v>200000</v>
      </c>
      <c r="I128" s="12">
        <f t="shared" si="17"/>
        <v>120000.00000000001</v>
      </c>
      <c r="J128" s="21">
        <f t="shared" si="18"/>
        <v>7032000</v>
      </c>
    </row>
    <row r="129" spans="1:10" customFormat="1" ht="15" thickTop="1">
      <c r="A129" s="14" t="s">
        <v>138</v>
      </c>
      <c r="B129" s="63">
        <v>45459</v>
      </c>
      <c r="C129" s="6" t="s">
        <v>1505</v>
      </c>
      <c r="D129" s="54" t="s">
        <v>1419</v>
      </c>
      <c r="E129" s="6">
        <v>1.8</v>
      </c>
      <c r="F129" s="6" t="s">
        <v>1424</v>
      </c>
      <c r="G129" s="57">
        <v>1.4</v>
      </c>
      <c r="H129" s="66">
        <f t="shared" si="16"/>
        <v>200000</v>
      </c>
      <c r="I129" s="12">
        <f t="shared" si="17"/>
        <v>79999.999999999985</v>
      </c>
      <c r="J129" s="21">
        <f t="shared" si="18"/>
        <v>7112000</v>
      </c>
    </row>
    <row r="130" spans="1:10" customFormat="1">
      <c r="A130" s="14" t="s">
        <v>139</v>
      </c>
      <c r="B130" s="63">
        <v>45459</v>
      </c>
      <c r="C130" s="6" t="s">
        <v>1505</v>
      </c>
      <c r="D130" s="65" t="s">
        <v>1427</v>
      </c>
      <c r="E130" s="6">
        <v>1.48</v>
      </c>
      <c r="F130" s="16" t="s">
        <v>1424</v>
      </c>
      <c r="G130" s="58">
        <v>1</v>
      </c>
      <c r="H130" s="66">
        <f t="shared" si="16"/>
        <v>200000</v>
      </c>
      <c r="I130" s="12">
        <f t="shared" si="17"/>
        <v>0</v>
      </c>
      <c r="J130" s="21">
        <f t="shared" si="18"/>
        <v>7112000</v>
      </c>
    </row>
    <row r="131" spans="1:10" customFormat="1">
      <c r="A131" s="14" t="s">
        <v>140</v>
      </c>
      <c r="B131" s="63">
        <v>45459</v>
      </c>
      <c r="C131" s="6" t="s">
        <v>1505</v>
      </c>
      <c r="D131" s="6" t="s">
        <v>1506</v>
      </c>
      <c r="E131" s="6">
        <v>1.53</v>
      </c>
      <c r="F131" s="6" t="s">
        <v>1424</v>
      </c>
      <c r="G131" s="6"/>
      <c r="H131" s="66">
        <f t="shared" si="16"/>
        <v>200000</v>
      </c>
      <c r="I131" s="12">
        <f t="shared" si="17"/>
        <v>106000</v>
      </c>
      <c r="J131" s="21">
        <f t="shared" si="18"/>
        <v>7218000</v>
      </c>
    </row>
    <row r="132" spans="1:10" customFormat="1">
      <c r="A132" s="14" t="s">
        <v>141</v>
      </c>
      <c r="B132" s="63">
        <v>45459</v>
      </c>
      <c r="C132" s="6" t="s">
        <v>1507</v>
      </c>
      <c r="D132" s="6" t="s">
        <v>1417</v>
      </c>
      <c r="E132" s="6">
        <v>1.81</v>
      </c>
      <c r="F132" s="6" t="s">
        <v>1425</v>
      </c>
      <c r="G132" s="6"/>
      <c r="H132" s="66">
        <f t="shared" si="16"/>
        <v>200000</v>
      </c>
      <c r="I132" s="12">
        <f t="shared" si="17"/>
        <v>-200000</v>
      </c>
      <c r="J132" s="21">
        <f t="shared" si="18"/>
        <v>7018000</v>
      </c>
    </row>
    <row r="133" spans="1:10" customFormat="1">
      <c r="A133" s="14" t="s">
        <v>142</v>
      </c>
      <c r="B133" s="63">
        <v>45459</v>
      </c>
      <c r="C133" s="6" t="s">
        <v>1507</v>
      </c>
      <c r="D133" s="6" t="s">
        <v>1428</v>
      </c>
      <c r="E133" s="6">
        <v>2.0099999999999998</v>
      </c>
      <c r="F133" s="6" t="s">
        <v>1425</v>
      </c>
      <c r="G133" s="6"/>
      <c r="H133" s="66">
        <f t="shared" ref="H133:H181" si="19">$C$3</f>
        <v>200000</v>
      </c>
      <c r="I133" s="12">
        <f t="shared" ref="I133:I196" si="20">IF(G133&lt;&gt;"",IF(F133="nyertes",(G133-1)*H133,H133*(-1)),IF(F133="nyertes",(E133-1)*H133,H133*(-1)))</f>
        <v>-200000</v>
      </c>
      <c r="J133" s="21">
        <f t="shared" si="18"/>
        <v>6818000</v>
      </c>
    </row>
    <row r="134" spans="1:10" customFormat="1">
      <c r="A134" s="14" t="s">
        <v>143</v>
      </c>
      <c r="B134" s="63">
        <v>45459</v>
      </c>
      <c r="C134" s="6" t="s">
        <v>1507</v>
      </c>
      <c r="D134" s="6" t="s">
        <v>1435</v>
      </c>
      <c r="E134" s="6">
        <v>1.55</v>
      </c>
      <c r="F134" s="6" t="s">
        <v>1425</v>
      </c>
      <c r="G134" s="6"/>
      <c r="H134" s="66">
        <f t="shared" si="19"/>
        <v>200000</v>
      </c>
      <c r="I134" s="12">
        <f t="shared" si="20"/>
        <v>-200000</v>
      </c>
      <c r="J134" s="21">
        <f t="shared" ref="J134:J197" si="21">J133+I134</f>
        <v>6618000</v>
      </c>
    </row>
    <row r="135" spans="1:10" customFormat="1">
      <c r="A135" s="14" t="s">
        <v>144</v>
      </c>
      <c r="B135" s="63">
        <v>45459</v>
      </c>
      <c r="C135" s="6" t="s">
        <v>1507</v>
      </c>
      <c r="D135" s="54" t="s">
        <v>1418</v>
      </c>
      <c r="E135" s="6">
        <v>2.75</v>
      </c>
      <c r="F135" s="6" t="s">
        <v>1425</v>
      </c>
      <c r="G135" s="6"/>
      <c r="H135" s="66">
        <f t="shared" si="19"/>
        <v>200000</v>
      </c>
      <c r="I135" s="12">
        <f t="shared" si="20"/>
        <v>-200000</v>
      </c>
      <c r="J135" s="21">
        <f t="shared" si="21"/>
        <v>6418000</v>
      </c>
    </row>
    <row r="136" spans="1:10" customFormat="1">
      <c r="A136" s="14" t="s">
        <v>145</v>
      </c>
      <c r="B136" s="63">
        <v>45459</v>
      </c>
      <c r="C136" s="6" t="s">
        <v>1507</v>
      </c>
      <c r="D136" s="6" t="s">
        <v>1426</v>
      </c>
      <c r="E136" s="6">
        <v>2.41</v>
      </c>
      <c r="F136" s="6" t="s">
        <v>1425</v>
      </c>
      <c r="G136" s="6"/>
      <c r="H136" s="77">
        <f>$C$3*3</f>
        <v>600000</v>
      </c>
      <c r="I136" s="12">
        <f t="shared" si="20"/>
        <v>-600000</v>
      </c>
      <c r="J136" s="21">
        <f t="shared" si="21"/>
        <v>5818000</v>
      </c>
    </row>
    <row r="137" spans="1:10" customFormat="1">
      <c r="A137" s="14" t="s">
        <v>146</v>
      </c>
      <c r="B137" s="63">
        <v>45459</v>
      </c>
      <c r="C137" s="6" t="s">
        <v>1507</v>
      </c>
      <c r="D137" s="6" t="s">
        <v>1432</v>
      </c>
      <c r="E137" s="6">
        <v>3</v>
      </c>
      <c r="F137" s="6" t="s">
        <v>1425</v>
      </c>
      <c r="G137" s="6"/>
      <c r="H137" s="77">
        <f t="shared" ref="H137:H138" si="22">$C$3*3</f>
        <v>600000</v>
      </c>
      <c r="I137" s="12">
        <f t="shared" si="20"/>
        <v>-600000</v>
      </c>
      <c r="J137" s="21">
        <f t="shared" si="21"/>
        <v>5218000</v>
      </c>
    </row>
    <row r="138" spans="1:10" customFormat="1">
      <c r="A138" s="14" t="s">
        <v>147</v>
      </c>
      <c r="B138" s="63">
        <v>45459</v>
      </c>
      <c r="C138" s="6" t="s">
        <v>1507</v>
      </c>
      <c r="D138" s="6" t="s">
        <v>1430</v>
      </c>
      <c r="E138" s="6">
        <v>5.5</v>
      </c>
      <c r="F138" s="6" t="s">
        <v>1425</v>
      </c>
      <c r="G138" s="6"/>
      <c r="H138" s="77">
        <f t="shared" si="22"/>
        <v>600000</v>
      </c>
      <c r="I138" s="12">
        <f t="shared" si="20"/>
        <v>-600000</v>
      </c>
      <c r="J138" s="21">
        <f t="shared" si="21"/>
        <v>4618000</v>
      </c>
    </row>
    <row r="139" spans="1:10" customFormat="1">
      <c r="A139" s="14" t="s">
        <v>148</v>
      </c>
      <c r="B139" s="63">
        <v>45459</v>
      </c>
      <c r="C139" s="6" t="s">
        <v>1508</v>
      </c>
      <c r="D139" s="54" t="s">
        <v>1429</v>
      </c>
      <c r="E139" s="6">
        <v>1.74</v>
      </c>
      <c r="F139" s="6" t="s">
        <v>1425</v>
      </c>
      <c r="G139" s="6"/>
      <c r="H139" s="66">
        <f t="shared" si="19"/>
        <v>200000</v>
      </c>
      <c r="I139" s="12">
        <f t="shared" si="20"/>
        <v>-200000</v>
      </c>
      <c r="J139" s="21">
        <f t="shared" si="21"/>
        <v>4418000</v>
      </c>
    </row>
    <row r="140" spans="1:10" customFormat="1">
      <c r="A140" s="14" t="s">
        <v>149</v>
      </c>
      <c r="B140" s="63">
        <v>45459</v>
      </c>
      <c r="C140" s="6" t="s">
        <v>1508</v>
      </c>
      <c r="D140" s="54" t="s">
        <v>1418</v>
      </c>
      <c r="E140" s="6">
        <v>4.55</v>
      </c>
      <c r="F140" s="6" t="s">
        <v>1425</v>
      </c>
      <c r="G140" s="6"/>
      <c r="H140" s="66">
        <f t="shared" si="19"/>
        <v>200000</v>
      </c>
      <c r="I140" s="12">
        <f t="shared" si="20"/>
        <v>-200000</v>
      </c>
      <c r="J140" s="21">
        <f t="shared" si="21"/>
        <v>4218000</v>
      </c>
    </row>
    <row r="141" spans="1:10" customFormat="1">
      <c r="A141" s="14" t="s">
        <v>150</v>
      </c>
      <c r="B141" s="63">
        <v>45459</v>
      </c>
      <c r="C141" s="6" t="s">
        <v>1508</v>
      </c>
      <c r="D141" s="6" t="s">
        <v>1417</v>
      </c>
      <c r="E141" s="6">
        <v>2.37</v>
      </c>
      <c r="F141" s="6" t="s">
        <v>1425</v>
      </c>
      <c r="G141" s="6"/>
      <c r="H141" s="66">
        <f t="shared" si="19"/>
        <v>200000</v>
      </c>
      <c r="I141" s="12">
        <f t="shared" si="20"/>
        <v>-200000</v>
      </c>
      <c r="J141" s="21">
        <f t="shared" si="21"/>
        <v>4018000</v>
      </c>
    </row>
    <row r="142" spans="1:10" customFormat="1">
      <c r="A142" s="14" t="s">
        <v>151</v>
      </c>
      <c r="B142" s="63">
        <v>45459</v>
      </c>
      <c r="C142" s="6" t="s">
        <v>1508</v>
      </c>
      <c r="D142" s="6" t="s">
        <v>1432</v>
      </c>
      <c r="E142" s="6">
        <v>4.3499999999999996</v>
      </c>
      <c r="F142" s="6" t="s">
        <v>1425</v>
      </c>
      <c r="G142" s="6"/>
      <c r="H142" s="66">
        <f t="shared" si="19"/>
        <v>200000</v>
      </c>
      <c r="I142" s="12">
        <f t="shared" si="20"/>
        <v>-200000</v>
      </c>
      <c r="J142" s="21">
        <f t="shared" si="21"/>
        <v>3818000</v>
      </c>
    </row>
    <row r="143" spans="1:10" customFormat="1">
      <c r="A143" s="14" t="s">
        <v>1395</v>
      </c>
      <c r="B143" s="63">
        <v>45459</v>
      </c>
      <c r="C143" s="6" t="s">
        <v>1509</v>
      </c>
      <c r="D143" s="54" t="s">
        <v>1418</v>
      </c>
      <c r="E143" s="6">
        <v>1.64</v>
      </c>
      <c r="F143" s="6" t="s">
        <v>1424</v>
      </c>
      <c r="G143" s="6"/>
      <c r="H143" s="66">
        <f t="shared" si="19"/>
        <v>200000</v>
      </c>
      <c r="I143" s="12">
        <f t="shared" si="20"/>
        <v>127999.99999999999</v>
      </c>
      <c r="J143" s="21">
        <f t="shared" si="21"/>
        <v>3946000</v>
      </c>
    </row>
    <row r="144" spans="1:10" customFormat="1">
      <c r="A144" s="14" t="s">
        <v>1396</v>
      </c>
      <c r="B144" s="63">
        <v>45459</v>
      </c>
      <c r="C144" s="6" t="s">
        <v>1509</v>
      </c>
      <c r="D144" s="54" t="s">
        <v>1423</v>
      </c>
      <c r="E144" s="6">
        <v>4.0999999999999996</v>
      </c>
      <c r="F144" s="6" t="s">
        <v>1425</v>
      </c>
      <c r="G144" s="6"/>
      <c r="H144" s="66">
        <f t="shared" si="19"/>
        <v>200000</v>
      </c>
      <c r="I144" s="12">
        <f t="shared" si="20"/>
        <v>-200000</v>
      </c>
      <c r="J144" s="21">
        <f t="shared" si="21"/>
        <v>3746000</v>
      </c>
    </row>
    <row r="145" spans="1:10" customFormat="1">
      <c r="A145" s="14" t="s">
        <v>152</v>
      </c>
      <c r="B145" s="63">
        <v>45459</v>
      </c>
      <c r="C145" s="6" t="s">
        <v>1509</v>
      </c>
      <c r="D145" s="6" t="s">
        <v>1430</v>
      </c>
      <c r="E145" s="6">
        <v>4.75</v>
      </c>
      <c r="F145" s="6" t="s">
        <v>1425</v>
      </c>
      <c r="G145" s="6"/>
      <c r="H145" s="66">
        <f t="shared" si="19"/>
        <v>200000</v>
      </c>
      <c r="I145" s="12">
        <f t="shared" si="20"/>
        <v>-200000</v>
      </c>
      <c r="J145" s="21">
        <f t="shared" si="21"/>
        <v>3546000</v>
      </c>
    </row>
    <row r="146" spans="1:10" customFormat="1">
      <c r="A146" s="14" t="s">
        <v>153</v>
      </c>
      <c r="B146" s="63">
        <v>45459</v>
      </c>
      <c r="C146" s="6" t="s">
        <v>1509</v>
      </c>
      <c r="D146" s="6" t="s">
        <v>1510</v>
      </c>
      <c r="E146" s="6">
        <v>10</v>
      </c>
      <c r="F146" s="6" t="s">
        <v>1425</v>
      </c>
      <c r="G146" s="6"/>
      <c r="H146" s="66">
        <f t="shared" si="19"/>
        <v>200000</v>
      </c>
      <c r="I146" s="12">
        <f t="shared" si="20"/>
        <v>-200000</v>
      </c>
      <c r="J146" s="21">
        <f t="shared" si="21"/>
        <v>3346000</v>
      </c>
    </row>
    <row r="147" spans="1:10" customFormat="1">
      <c r="A147" s="14" t="s">
        <v>154</v>
      </c>
      <c r="B147" s="63">
        <v>45459</v>
      </c>
      <c r="C147" s="6" t="s">
        <v>1511</v>
      </c>
      <c r="D147" s="54" t="s">
        <v>1423</v>
      </c>
      <c r="E147" s="6">
        <v>1.8</v>
      </c>
      <c r="F147" s="6" t="s">
        <v>1424</v>
      </c>
      <c r="G147" s="6"/>
      <c r="H147" s="66">
        <f t="shared" si="19"/>
        <v>200000</v>
      </c>
      <c r="I147" s="12">
        <f t="shared" si="20"/>
        <v>160000</v>
      </c>
      <c r="J147" s="21">
        <f t="shared" si="21"/>
        <v>3506000</v>
      </c>
    </row>
    <row r="148" spans="1:10" customFormat="1">
      <c r="A148" s="14" t="s">
        <v>155</v>
      </c>
      <c r="B148" s="63">
        <v>45459</v>
      </c>
      <c r="C148" s="6" t="s">
        <v>1511</v>
      </c>
      <c r="D148" s="54" t="s">
        <v>1512</v>
      </c>
      <c r="E148" s="6">
        <v>4.6500000000000004</v>
      </c>
      <c r="F148" s="6" t="s">
        <v>1424</v>
      </c>
      <c r="G148" s="6"/>
      <c r="H148" s="66">
        <f t="shared" si="19"/>
        <v>200000</v>
      </c>
      <c r="I148" s="12">
        <f t="shared" si="20"/>
        <v>730000.00000000012</v>
      </c>
      <c r="J148" s="21">
        <f t="shared" si="21"/>
        <v>4236000</v>
      </c>
    </row>
    <row r="149" spans="1:10" customFormat="1">
      <c r="A149" s="14" t="s">
        <v>156</v>
      </c>
      <c r="B149" s="63">
        <v>45459</v>
      </c>
      <c r="C149" s="6" t="s">
        <v>1511</v>
      </c>
      <c r="D149" s="6" t="s">
        <v>1427</v>
      </c>
      <c r="E149" s="6">
        <v>2.0699999999999998</v>
      </c>
      <c r="F149" s="6" t="s">
        <v>1424</v>
      </c>
      <c r="G149" s="6"/>
      <c r="H149" s="66">
        <f t="shared" si="19"/>
        <v>200000</v>
      </c>
      <c r="I149" s="12">
        <f t="shared" si="20"/>
        <v>213999.99999999997</v>
      </c>
      <c r="J149" s="21">
        <f t="shared" si="21"/>
        <v>4450000</v>
      </c>
    </row>
    <row r="150" spans="1:10" customFormat="1">
      <c r="A150" s="14" t="s">
        <v>157</v>
      </c>
      <c r="B150" s="63">
        <v>45459</v>
      </c>
      <c r="C150" s="6" t="s">
        <v>1511</v>
      </c>
      <c r="D150" s="6" t="s">
        <v>1430</v>
      </c>
      <c r="E150" s="6">
        <v>2.7</v>
      </c>
      <c r="F150" s="6" t="s">
        <v>1424</v>
      </c>
      <c r="G150" s="6"/>
      <c r="H150" s="66">
        <f t="shared" si="19"/>
        <v>200000</v>
      </c>
      <c r="I150" s="12">
        <f t="shared" si="20"/>
        <v>340000.00000000006</v>
      </c>
      <c r="J150" s="21">
        <f t="shared" si="21"/>
        <v>4790000</v>
      </c>
    </row>
    <row r="151" spans="1:10" customFormat="1">
      <c r="A151" s="14" t="s">
        <v>158</v>
      </c>
      <c r="B151" s="63">
        <v>45459</v>
      </c>
      <c r="C151" s="6" t="s">
        <v>1513</v>
      </c>
      <c r="D151" s="54" t="s">
        <v>1418</v>
      </c>
      <c r="E151" s="6">
        <v>1.98</v>
      </c>
      <c r="F151" s="6" t="s">
        <v>1425</v>
      </c>
      <c r="G151" s="6"/>
      <c r="H151" s="66">
        <f t="shared" si="19"/>
        <v>200000</v>
      </c>
      <c r="I151" s="12">
        <f t="shared" si="20"/>
        <v>-200000</v>
      </c>
      <c r="J151" s="21">
        <f t="shared" si="21"/>
        <v>4590000</v>
      </c>
    </row>
    <row r="152" spans="1:10" customFormat="1">
      <c r="A152" s="14" t="s">
        <v>159</v>
      </c>
      <c r="B152" s="63">
        <v>45459</v>
      </c>
      <c r="C152" s="6" t="s">
        <v>1513</v>
      </c>
      <c r="D152" s="6" t="s">
        <v>1430</v>
      </c>
      <c r="E152" s="6">
        <v>3.1</v>
      </c>
      <c r="F152" s="6" t="s">
        <v>1425</v>
      </c>
      <c r="G152" s="6"/>
      <c r="H152" s="66">
        <f t="shared" si="19"/>
        <v>200000</v>
      </c>
      <c r="I152" s="12">
        <f t="shared" si="20"/>
        <v>-200000</v>
      </c>
      <c r="J152" s="21">
        <f t="shared" si="21"/>
        <v>4390000</v>
      </c>
    </row>
    <row r="153" spans="1:10" customFormat="1">
      <c r="A153" s="14" t="s">
        <v>160</v>
      </c>
      <c r="B153" s="63">
        <v>45459</v>
      </c>
      <c r="C153" s="6" t="s">
        <v>1513</v>
      </c>
      <c r="D153" s="6" t="s">
        <v>1427</v>
      </c>
      <c r="E153" s="6">
        <v>2.6</v>
      </c>
      <c r="F153" s="6" t="s">
        <v>1424</v>
      </c>
      <c r="G153" s="58">
        <v>1</v>
      </c>
      <c r="H153" s="66">
        <f t="shared" si="19"/>
        <v>200000</v>
      </c>
      <c r="I153" s="12">
        <f t="shared" si="20"/>
        <v>0</v>
      </c>
      <c r="J153" s="21">
        <f t="shared" si="21"/>
        <v>4390000</v>
      </c>
    </row>
    <row r="154" spans="1:10" customFormat="1">
      <c r="A154" s="14" t="s">
        <v>161</v>
      </c>
      <c r="B154" s="63">
        <v>45459</v>
      </c>
      <c r="C154" s="16" t="s">
        <v>1514</v>
      </c>
      <c r="D154" s="54" t="s">
        <v>1418</v>
      </c>
      <c r="E154" s="6">
        <v>2.0499999999999998</v>
      </c>
      <c r="F154" s="6" t="s">
        <v>1425</v>
      </c>
      <c r="G154" s="6"/>
      <c r="H154" s="66">
        <f t="shared" si="19"/>
        <v>200000</v>
      </c>
      <c r="I154" s="12">
        <f t="shared" si="20"/>
        <v>-200000</v>
      </c>
      <c r="J154" s="21">
        <f t="shared" si="21"/>
        <v>4190000</v>
      </c>
    </row>
    <row r="155" spans="1:10" customFormat="1">
      <c r="A155" s="14" t="s">
        <v>162</v>
      </c>
      <c r="B155" s="63">
        <v>45459</v>
      </c>
      <c r="C155" s="16" t="s">
        <v>1514</v>
      </c>
      <c r="D155" s="6" t="s">
        <v>1430</v>
      </c>
      <c r="E155" s="6">
        <v>3.3</v>
      </c>
      <c r="F155" s="6" t="s">
        <v>1425</v>
      </c>
      <c r="G155" s="6"/>
      <c r="H155" s="66">
        <f t="shared" si="19"/>
        <v>200000</v>
      </c>
      <c r="I155" s="12">
        <f t="shared" si="20"/>
        <v>-200000</v>
      </c>
      <c r="J155" s="21">
        <f t="shared" si="21"/>
        <v>3990000</v>
      </c>
    </row>
    <row r="156" spans="1:10" customFormat="1">
      <c r="A156" s="14" t="s">
        <v>163</v>
      </c>
      <c r="B156" s="63">
        <v>45459</v>
      </c>
      <c r="C156" s="16" t="s">
        <v>1514</v>
      </c>
      <c r="D156" s="6" t="s">
        <v>1427</v>
      </c>
      <c r="E156" s="6">
        <v>2.68</v>
      </c>
      <c r="F156" s="6" t="s">
        <v>1424</v>
      </c>
      <c r="G156" s="58">
        <v>1</v>
      </c>
      <c r="H156" s="66">
        <f t="shared" si="19"/>
        <v>200000</v>
      </c>
      <c r="I156" s="12">
        <f t="shared" si="20"/>
        <v>0</v>
      </c>
      <c r="J156" s="21">
        <f t="shared" si="21"/>
        <v>3990000</v>
      </c>
    </row>
    <row r="157" spans="1:10" customFormat="1">
      <c r="A157" s="14" t="s">
        <v>164</v>
      </c>
      <c r="B157" s="63">
        <v>45459</v>
      </c>
      <c r="C157" s="6" t="s">
        <v>1515</v>
      </c>
      <c r="D157" s="6" t="s">
        <v>1417</v>
      </c>
      <c r="E157" s="6">
        <v>1.8</v>
      </c>
      <c r="F157" s="6" t="s">
        <v>1425</v>
      </c>
      <c r="G157" s="6"/>
      <c r="H157" s="66">
        <f t="shared" si="19"/>
        <v>200000</v>
      </c>
      <c r="I157" s="12">
        <f t="shared" si="20"/>
        <v>-200000</v>
      </c>
      <c r="J157" s="21">
        <f t="shared" si="21"/>
        <v>3790000</v>
      </c>
    </row>
    <row r="158" spans="1:10" customFormat="1">
      <c r="A158" s="14" t="s">
        <v>165</v>
      </c>
      <c r="B158" s="63">
        <v>45459</v>
      </c>
      <c r="C158" s="6" t="s">
        <v>1515</v>
      </c>
      <c r="D158" s="6" t="s">
        <v>1428</v>
      </c>
      <c r="E158" s="6">
        <v>2.0299999999999998</v>
      </c>
      <c r="F158" s="6" t="s">
        <v>1425</v>
      </c>
      <c r="G158" s="6"/>
      <c r="H158" s="66">
        <f t="shared" si="19"/>
        <v>200000</v>
      </c>
      <c r="I158" s="12">
        <f t="shared" si="20"/>
        <v>-200000</v>
      </c>
      <c r="J158" s="21">
        <f t="shared" si="21"/>
        <v>3590000</v>
      </c>
    </row>
    <row r="159" spans="1:10" customFormat="1">
      <c r="A159" s="14" t="s">
        <v>166</v>
      </c>
      <c r="B159" s="63">
        <v>45459</v>
      </c>
      <c r="C159" s="6" t="s">
        <v>1515</v>
      </c>
      <c r="D159" s="6" t="s">
        <v>1435</v>
      </c>
      <c r="E159" s="6">
        <v>1.56</v>
      </c>
      <c r="F159" s="6" t="s">
        <v>1425</v>
      </c>
      <c r="G159" s="6"/>
      <c r="H159" s="66">
        <f t="shared" si="19"/>
        <v>200000</v>
      </c>
      <c r="I159" s="12">
        <f t="shared" si="20"/>
        <v>-200000</v>
      </c>
      <c r="J159" s="21">
        <f t="shared" si="21"/>
        <v>3390000</v>
      </c>
    </row>
    <row r="160" spans="1:10" customFormat="1">
      <c r="A160" s="14" t="s">
        <v>167</v>
      </c>
      <c r="B160" s="63">
        <v>45459</v>
      </c>
      <c r="C160" s="6" t="s">
        <v>1515</v>
      </c>
      <c r="D160" s="54" t="s">
        <v>1421</v>
      </c>
      <c r="E160" s="6">
        <v>1.68</v>
      </c>
      <c r="F160" s="6" t="s">
        <v>1424</v>
      </c>
      <c r="G160" s="58">
        <v>1</v>
      </c>
      <c r="H160" s="66">
        <f t="shared" si="19"/>
        <v>200000</v>
      </c>
      <c r="I160" s="12">
        <f t="shared" si="20"/>
        <v>0</v>
      </c>
      <c r="J160" s="21">
        <f t="shared" si="21"/>
        <v>3390000</v>
      </c>
    </row>
    <row r="161" spans="1:16">
      <c r="A161" s="14" t="s">
        <v>168</v>
      </c>
      <c r="B161" s="63">
        <v>45459</v>
      </c>
      <c r="C161" s="6" t="s">
        <v>1516</v>
      </c>
      <c r="D161" s="54" t="s">
        <v>1418</v>
      </c>
      <c r="E161" s="6">
        <v>3.15</v>
      </c>
      <c r="F161" s="6" t="s">
        <v>1425</v>
      </c>
      <c r="H161" s="66">
        <f t="shared" si="19"/>
        <v>200000</v>
      </c>
      <c r="I161" s="12">
        <f t="shared" si="20"/>
        <v>-200000</v>
      </c>
      <c r="J161" s="21">
        <f t="shared" si="21"/>
        <v>3190000</v>
      </c>
    </row>
    <row r="162" spans="1:16">
      <c r="A162" s="14" t="s">
        <v>169</v>
      </c>
      <c r="B162" s="63">
        <v>45459</v>
      </c>
      <c r="C162" s="6" t="s">
        <v>1516</v>
      </c>
      <c r="D162" s="6" t="s">
        <v>1422</v>
      </c>
      <c r="E162" s="6">
        <v>1.73</v>
      </c>
      <c r="F162" s="6" t="s">
        <v>1425</v>
      </c>
      <c r="H162" s="66">
        <f t="shared" si="19"/>
        <v>200000</v>
      </c>
      <c r="I162" s="12">
        <f t="shared" si="20"/>
        <v>-200000</v>
      </c>
      <c r="J162" s="21">
        <f t="shared" si="21"/>
        <v>2990000</v>
      </c>
    </row>
    <row r="163" spans="1:16">
      <c r="A163" s="14" t="s">
        <v>170</v>
      </c>
      <c r="B163" s="63">
        <v>45459</v>
      </c>
      <c r="C163" s="6" t="s">
        <v>1517</v>
      </c>
      <c r="D163" s="54" t="s">
        <v>1418</v>
      </c>
      <c r="E163" s="6">
        <v>2.85</v>
      </c>
      <c r="F163" s="6" t="s">
        <v>1425</v>
      </c>
      <c r="H163" s="66">
        <f t="shared" si="19"/>
        <v>200000</v>
      </c>
      <c r="I163" s="12">
        <f t="shared" si="20"/>
        <v>-200000</v>
      </c>
      <c r="J163" s="21">
        <f t="shared" si="21"/>
        <v>2790000</v>
      </c>
    </row>
    <row r="164" spans="1:16">
      <c r="A164" s="14" t="s">
        <v>171</v>
      </c>
      <c r="B164" s="63">
        <v>45459</v>
      </c>
      <c r="C164" s="6" t="s">
        <v>1517</v>
      </c>
      <c r="D164" s="6" t="s">
        <v>1417</v>
      </c>
      <c r="E164" s="6">
        <v>2.04</v>
      </c>
      <c r="F164" s="6" t="s">
        <v>1425</v>
      </c>
      <c r="H164" s="66">
        <f t="shared" si="19"/>
        <v>200000</v>
      </c>
      <c r="I164" s="12">
        <f t="shared" si="20"/>
        <v>-200000</v>
      </c>
      <c r="J164" s="21">
        <f t="shared" si="21"/>
        <v>2590000</v>
      </c>
    </row>
    <row r="165" spans="1:16">
      <c r="A165" s="14" t="s">
        <v>172</v>
      </c>
      <c r="B165" s="63">
        <v>45459</v>
      </c>
      <c r="C165" s="6" t="s">
        <v>1518</v>
      </c>
      <c r="D165" s="54" t="s">
        <v>1418</v>
      </c>
      <c r="E165" s="6">
        <v>3.6</v>
      </c>
      <c r="F165" s="6" t="s">
        <v>1425</v>
      </c>
      <c r="H165" s="66">
        <f t="shared" si="19"/>
        <v>200000</v>
      </c>
      <c r="I165" s="12">
        <f t="shared" si="20"/>
        <v>-200000</v>
      </c>
      <c r="J165" s="21">
        <f t="shared" si="21"/>
        <v>2390000</v>
      </c>
    </row>
    <row r="166" spans="1:16">
      <c r="A166" s="14" t="s">
        <v>173</v>
      </c>
      <c r="B166" s="63">
        <v>45459</v>
      </c>
      <c r="C166" s="6" t="s">
        <v>1518</v>
      </c>
      <c r="D166" s="6" t="s">
        <v>1417</v>
      </c>
      <c r="E166" s="6">
        <v>2.54</v>
      </c>
      <c r="F166" s="6" t="s">
        <v>1424</v>
      </c>
      <c r="H166" s="66">
        <f t="shared" si="19"/>
        <v>200000</v>
      </c>
      <c r="I166" s="12">
        <f t="shared" si="20"/>
        <v>308000</v>
      </c>
      <c r="J166" s="21">
        <f t="shared" si="21"/>
        <v>2698000</v>
      </c>
    </row>
    <row r="167" spans="1:16">
      <c r="A167" s="14" t="s">
        <v>174</v>
      </c>
      <c r="B167" s="63">
        <v>45459</v>
      </c>
      <c r="C167" s="6" t="s">
        <v>1519</v>
      </c>
      <c r="D167" s="54" t="s">
        <v>1418</v>
      </c>
      <c r="E167" s="6">
        <v>3.9</v>
      </c>
      <c r="F167" s="6" t="s">
        <v>1425</v>
      </c>
      <c r="H167" s="66">
        <f t="shared" si="19"/>
        <v>200000</v>
      </c>
      <c r="I167" s="12">
        <f t="shared" si="20"/>
        <v>-200000</v>
      </c>
      <c r="J167" s="21">
        <f t="shared" si="21"/>
        <v>2498000</v>
      </c>
    </row>
    <row r="168" spans="1:16">
      <c r="A168" s="14" t="s">
        <v>175</v>
      </c>
      <c r="B168" s="63">
        <v>45459</v>
      </c>
      <c r="C168" s="6" t="s">
        <v>1519</v>
      </c>
      <c r="D168" s="6" t="s">
        <v>1422</v>
      </c>
      <c r="E168" s="6">
        <v>2.11</v>
      </c>
      <c r="F168" s="6" t="s">
        <v>1425</v>
      </c>
      <c r="H168" s="66">
        <f t="shared" si="19"/>
        <v>200000</v>
      </c>
      <c r="I168" s="12">
        <f t="shared" si="20"/>
        <v>-200000</v>
      </c>
      <c r="J168" s="21">
        <f t="shared" si="21"/>
        <v>2298000</v>
      </c>
    </row>
    <row r="169" spans="1:16">
      <c r="A169" s="14" t="s">
        <v>176</v>
      </c>
      <c r="B169" s="63">
        <v>45459</v>
      </c>
      <c r="C169" s="6" t="s">
        <v>1520</v>
      </c>
      <c r="D169" s="54" t="s">
        <v>1418</v>
      </c>
      <c r="E169" s="6">
        <v>2.64</v>
      </c>
      <c r="F169" s="6" t="s">
        <v>1425</v>
      </c>
      <c r="H169" s="66">
        <f t="shared" si="19"/>
        <v>200000</v>
      </c>
      <c r="I169" s="12">
        <f t="shared" si="20"/>
        <v>-200000</v>
      </c>
      <c r="J169" s="21">
        <f t="shared" si="21"/>
        <v>2098000</v>
      </c>
    </row>
    <row r="170" spans="1:16" s="27" customFormat="1" ht="15" thickBot="1">
      <c r="A170" s="14" t="s">
        <v>177</v>
      </c>
      <c r="B170" s="72">
        <v>45459</v>
      </c>
      <c r="C170" s="55" t="s">
        <v>1520</v>
      </c>
      <c r="D170" s="55" t="s">
        <v>1426</v>
      </c>
      <c r="E170" s="55">
        <v>2.29</v>
      </c>
      <c r="F170" s="55" t="s">
        <v>1424</v>
      </c>
      <c r="G170" s="62">
        <v>1</v>
      </c>
      <c r="H170" s="66">
        <f t="shared" si="19"/>
        <v>200000</v>
      </c>
      <c r="I170" s="12">
        <f t="shared" si="20"/>
        <v>0</v>
      </c>
      <c r="J170" s="21">
        <f t="shared" si="21"/>
        <v>2098000</v>
      </c>
      <c r="K170" s="16"/>
      <c r="L170" s="16"/>
      <c r="M170" s="16"/>
      <c r="N170" s="16"/>
      <c r="O170" s="16"/>
      <c r="P170" s="16"/>
    </row>
    <row r="171" spans="1:16" s="27" customFormat="1" ht="15" thickTop="1">
      <c r="A171" s="14" t="s">
        <v>178</v>
      </c>
      <c r="B171" s="63">
        <v>45460</v>
      </c>
      <c r="C171" s="6" t="s">
        <v>1521</v>
      </c>
      <c r="D171" s="54" t="s">
        <v>1426</v>
      </c>
      <c r="E171" s="6">
        <v>1.99</v>
      </c>
      <c r="F171" s="6" t="s">
        <v>1424</v>
      </c>
      <c r="G171" s="58">
        <v>1</v>
      </c>
      <c r="H171" s="66">
        <f t="shared" si="19"/>
        <v>200000</v>
      </c>
      <c r="I171" s="12">
        <f t="shared" si="20"/>
        <v>0</v>
      </c>
      <c r="J171" s="21">
        <f t="shared" si="21"/>
        <v>2098000</v>
      </c>
      <c r="K171" s="16"/>
      <c r="L171" s="16"/>
      <c r="M171" s="16"/>
      <c r="N171" s="16"/>
      <c r="O171" s="16"/>
      <c r="P171" s="16"/>
    </row>
    <row r="172" spans="1:16" s="27" customFormat="1">
      <c r="A172" s="26" t="s">
        <v>179</v>
      </c>
      <c r="B172" s="63">
        <v>45460</v>
      </c>
      <c r="C172" s="6" t="s">
        <v>1521</v>
      </c>
      <c r="D172" s="54" t="s">
        <v>1417</v>
      </c>
      <c r="E172" s="6">
        <v>1.61</v>
      </c>
      <c r="F172" s="6" t="s">
        <v>1424</v>
      </c>
      <c r="G172" s="6"/>
      <c r="H172" s="66">
        <f t="shared" si="19"/>
        <v>200000</v>
      </c>
      <c r="I172" s="12">
        <f t="shared" si="20"/>
        <v>122000.00000000001</v>
      </c>
      <c r="J172" s="21">
        <f t="shared" si="21"/>
        <v>2220000</v>
      </c>
      <c r="K172" s="16"/>
      <c r="L172" s="16"/>
      <c r="M172" s="16"/>
      <c r="N172" s="16"/>
      <c r="O172" s="16"/>
      <c r="P172" s="16"/>
    </row>
    <row r="173" spans="1:16">
      <c r="A173" s="26" t="s">
        <v>180</v>
      </c>
      <c r="B173" s="63">
        <v>45460</v>
      </c>
      <c r="C173" s="6" t="s">
        <v>1522</v>
      </c>
      <c r="D173" s="54" t="s">
        <v>1418</v>
      </c>
      <c r="E173" s="6">
        <v>2.04</v>
      </c>
      <c r="F173" s="6" t="s">
        <v>1425</v>
      </c>
      <c r="H173" s="66">
        <f t="shared" si="19"/>
        <v>200000</v>
      </c>
      <c r="I173" s="12">
        <f t="shared" si="20"/>
        <v>-200000</v>
      </c>
      <c r="J173" s="21">
        <f t="shared" si="21"/>
        <v>2020000</v>
      </c>
    </row>
    <row r="174" spans="1:16">
      <c r="A174" s="26" t="s">
        <v>181</v>
      </c>
      <c r="B174" s="63">
        <v>45460</v>
      </c>
      <c r="C174" s="6" t="s">
        <v>1522</v>
      </c>
      <c r="D174" s="54" t="s">
        <v>1426</v>
      </c>
      <c r="E174" s="6">
        <v>1.66</v>
      </c>
      <c r="F174" s="6" t="s">
        <v>1424</v>
      </c>
      <c r="H174" s="66">
        <f t="shared" si="19"/>
        <v>200000</v>
      </c>
      <c r="I174" s="12">
        <f t="shared" si="20"/>
        <v>131999.99999999997</v>
      </c>
      <c r="J174" s="21">
        <f t="shared" si="21"/>
        <v>2152000</v>
      </c>
    </row>
    <row r="175" spans="1:16">
      <c r="A175" s="14" t="s">
        <v>182</v>
      </c>
      <c r="B175" s="63">
        <v>45460</v>
      </c>
      <c r="C175" s="6" t="s">
        <v>1522</v>
      </c>
      <c r="D175" s="54" t="s">
        <v>1432</v>
      </c>
      <c r="E175" s="6">
        <v>2</v>
      </c>
      <c r="F175" s="6" t="s">
        <v>1424</v>
      </c>
      <c r="H175" s="66">
        <f t="shared" si="19"/>
        <v>200000</v>
      </c>
      <c r="I175" s="12">
        <f t="shared" si="20"/>
        <v>200000</v>
      </c>
      <c r="J175" s="21">
        <f t="shared" si="21"/>
        <v>2352000</v>
      </c>
    </row>
    <row r="176" spans="1:16">
      <c r="A176" s="14" t="s">
        <v>183</v>
      </c>
      <c r="B176" s="63">
        <v>45460</v>
      </c>
      <c r="C176" s="6" t="s">
        <v>1523</v>
      </c>
      <c r="D176" s="6" t="s">
        <v>1524</v>
      </c>
      <c r="E176" s="6">
        <v>1.85</v>
      </c>
      <c r="F176" s="6" t="s">
        <v>1424</v>
      </c>
      <c r="G176" s="57">
        <v>1.7</v>
      </c>
      <c r="H176" s="66">
        <f t="shared" si="19"/>
        <v>200000</v>
      </c>
      <c r="I176" s="12">
        <f t="shared" si="20"/>
        <v>140000</v>
      </c>
      <c r="J176" s="21">
        <f t="shared" si="21"/>
        <v>2492000</v>
      </c>
    </row>
    <row r="177" spans="1:10" customFormat="1">
      <c r="A177" s="14" t="s">
        <v>184</v>
      </c>
      <c r="B177" s="63">
        <v>45460</v>
      </c>
      <c r="C177" s="6" t="s">
        <v>1523</v>
      </c>
      <c r="D177" s="6" t="s">
        <v>1525</v>
      </c>
      <c r="E177" s="6">
        <v>3.25</v>
      </c>
      <c r="F177" s="6" t="s">
        <v>1425</v>
      </c>
      <c r="G177" s="6"/>
      <c r="H177" s="66">
        <f t="shared" si="19"/>
        <v>200000</v>
      </c>
      <c r="I177" s="12">
        <f t="shared" si="20"/>
        <v>-200000</v>
      </c>
      <c r="J177" s="21">
        <f t="shared" si="21"/>
        <v>2292000</v>
      </c>
    </row>
    <row r="178" spans="1:10" customFormat="1">
      <c r="A178" s="14" t="s">
        <v>185</v>
      </c>
      <c r="B178" s="63">
        <v>45460</v>
      </c>
      <c r="C178" s="6" t="s">
        <v>1523</v>
      </c>
      <c r="D178" s="54" t="s">
        <v>1432</v>
      </c>
      <c r="E178" s="6">
        <v>1.79</v>
      </c>
      <c r="F178" s="6" t="s">
        <v>1425</v>
      </c>
      <c r="G178" s="6"/>
      <c r="H178" s="66">
        <f t="shared" si="19"/>
        <v>200000</v>
      </c>
      <c r="I178" s="12">
        <f t="shared" si="20"/>
        <v>-200000</v>
      </c>
      <c r="J178" s="21">
        <f t="shared" si="21"/>
        <v>2092000</v>
      </c>
    </row>
    <row r="179" spans="1:10" customFormat="1">
      <c r="A179" s="14" t="s">
        <v>186</v>
      </c>
      <c r="B179" s="63">
        <v>45460</v>
      </c>
      <c r="C179" s="6" t="s">
        <v>1523</v>
      </c>
      <c r="D179" s="54" t="s">
        <v>1430</v>
      </c>
      <c r="E179" s="6">
        <v>2.75</v>
      </c>
      <c r="F179" s="6" t="s">
        <v>1425</v>
      </c>
      <c r="G179" s="6"/>
      <c r="H179" s="66">
        <f t="shared" si="19"/>
        <v>200000</v>
      </c>
      <c r="I179" s="12">
        <f t="shared" si="20"/>
        <v>-200000</v>
      </c>
      <c r="J179" s="21">
        <f t="shared" si="21"/>
        <v>1892000</v>
      </c>
    </row>
    <row r="180" spans="1:10" customFormat="1">
      <c r="A180" s="14" t="s">
        <v>187</v>
      </c>
      <c r="B180" s="63">
        <v>45460</v>
      </c>
      <c r="C180" s="6" t="s">
        <v>1526</v>
      </c>
      <c r="D180" s="6" t="s">
        <v>1524</v>
      </c>
      <c r="E180" s="6">
        <v>2.7</v>
      </c>
      <c r="F180" s="6" t="s">
        <v>1424</v>
      </c>
      <c r="G180" s="57">
        <v>2.4</v>
      </c>
      <c r="H180" s="66">
        <f t="shared" si="19"/>
        <v>200000</v>
      </c>
      <c r="I180" s="12">
        <f t="shared" si="20"/>
        <v>280000</v>
      </c>
      <c r="J180" s="21">
        <f t="shared" si="21"/>
        <v>2172000</v>
      </c>
    </row>
    <row r="181" spans="1:10" customFormat="1">
      <c r="A181" s="14" t="s">
        <v>188</v>
      </c>
      <c r="B181" s="63">
        <v>45460</v>
      </c>
      <c r="C181" s="6" t="s">
        <v>1526</v>
      </c>
      <c r="D181" s="54" t="s">
        <v>1432</v>
      </c>
      <c r="E181" s="6">
        <v>2.7</v>
      </c>
      <c r="F181" s="6" t="s">
        <v>1424</v>
      </c>
      <c r="G181" s="6"/>
      <c r="H181" s="66">
        <f t="shared" si="19"/>
        <v>200000</v>
      </c>
      <c r="I181" s="12">
        <f t="shared" si="20"/>
        <v>340000.00000000006</v>
      </c>
      <c r="J181" s="21">
        <f t="shared" si="21"/>
        <v>2512000</v>
      </c>
    </row>
    <row r="182" spans="1:10" customFormat="1">
      <c r="A182" s="14" t="s">
        <v>189</v>
      </c>
      <c r="B182" s="63">
        <v>45460</v>
      </c>
      <c r="C182" s="16" t="s">
        <v>1527</v>
      </c>
      <c r="D182" s="19" t="s">
        <v>1421</v>
      </c>
      <c r="E182" s="16">
        <v>2.0699999999999998</v>
      </c>
      <c r="F182" s="16" t="s">
        <v>1424</v>
      </c>
      <c r="G182" s="58">
        <v>1</v>
      </c>
      <c r="H182" s="77">
        <f>$C$3*2</f>
        <v>400000</v>
      </c>
      <c r="I182" s="12">
        <f t="shared" si="20"/>
        <v>0</v>
      </c>
      <c r="J182" s="21">
        <f t="shared" si="21"/>
        <v>2512000</v>
      </c>
    </row>
    <row r="183" spans="1:10" customFormat="1">
      <c r="A183" s="14" t="s">
        <v>190</v>
      </c>
      <c r="B183" s="63">
        <v>45460</v>
      </c>
      <c r="C183" s="16" t="s">
        <v>1527</v>
      </c>
      <c r="D183" s="19" t="s">
        <v>1418</v>
      </c>
      <c r="E183" s="16">
        <v>3.15</v>
      </c>
      <c r="F183" s="16" t="s">
        <v>1425</v>
      </c>
      <c r="G183" s="16"/>
      <c r="H183" s="77">
        <f t="shared" ref="H183:H185" si="23">$C$3*2</f>
        <v>400000</v>
      </c>
      <c r="I183" s="12">
        <f t="shared" si="20"/>
        <v>-400000</v>
      </c>
      <c r="J183" s="21">
        <f t="shared" si="21"/>
        <v>2112000</v>
      </c>
    </row>
    <row r="184" spans="1:10" customFormat="1">
      <c r="A184" s="14" t="s">
        <v>191</v>
      </c>
      <c r="B184" s="63">
        <v>45460</v>
      </c>
      <c r="C184" s="16" t="s">
        <v>1527</v>
      </c>
      <c r="D184" s="19" t="s">
        <v>1417</v>
      </c>
      <c r="E184" s="16">
        <v>2.1800000000000002</v>
      </c>
      <c r="F184" s="16" t="s">
        <v>1424</v>
      </c>
      <c r="G184" s="57">
        <v>1.98</v>
      </c>
      <c r="H184" s="77">
        <f t="shared" si="23"/>
        <v>400000</v>
      </c>
      <c r="I184" s="12">
        <f t="shared" si="20"/>
        <v>392000</v>
      </c>
      <c r="J184" s="21">
        <f t="shared" si="21"/>
        <v>2504000</v>
      </c>
    </row>
    <row r="185" spans="1:10" customFormat="1" ht="15" thickBot="1">
      <c r="A185" s="14" t="s">
        <v>192</v>
      </c>
      <c r="B185" s="72">
        <v>45460</v>
      </c>
      <c r="C185" s="78" t="s">
        <v>1527</v>
      </c>
      <c r="D185" s="78" t="s">
        <v>1432</v>
      </c>
      <c r="E185" s="78">
        <v>3.9</v>
      </c>
      <c r="F185" s="78" t="s">
        <v>1424</v>
      </c>
      <c r="G185" s="78"/>
      <c r="H185" s="77">
        <f t="shared" si="23"/>
        <v>400000</v>
      </c>
      <c r="I185" s="12">
        <f t="shared" si="20"/>
        <v>1160000</v>
      </c>
      <c r="J185" s="21">
        <f t="shared" si="21"/>
        <v>3664000</v>
      </c>
    </row>
    <row r="186" spans="1:10" customFormat="1" ht="15" thickTop="1">
      <c r="A186" s="14" t="s">
        <v>193</v>
      </c>
      <c r="B186" s="63">
        <v>45462</v>
      </c>
      <c r="C186" s="6" t="s">
        <v>1528</v>
      </c>
      <c r="D186" s="6" t="s">
        <v>1529</v>
      </c>
      <c r="E186" s="6">
        <v>1.9</v>
      </c>
      <c r="F186" s="6" t="s">
        <v>1425</v>
      </c>
      <c r="G186" s="6"/>
      <c r="H186" s="66">
        <f t="shared" ref="H186:H248" si="24">$C$3</f>
        <v>200000</v>
      </c>
      <c r="I186" s="12">
        <f t="shared" si="20"/>
        <v>-200000</v>
      </c>
      <c r="J186" s="21">
        <f t="shared" si="21"/>
        <v>3464000</v>
      </c>
    </row>
    <row r="187" spans="1:10" customFormat="1">
      <c r="A187" s="14" t="s">
        <v>194</v>
      </c>
      <c r="B187" s="63">
        <v>45462</v>
      </c>
      <c r="C187" s="6" t="s">
        <v>1530</v>
      </c>
      <c r="D187" s="54" t="s">
        <v>1423</v>
      </c>
      <c r="E187" s="6">
        <v>4.0999999999999996</v>
      </c>
      <c r="F187" s="6" t="s">
        <v>1425</v>
      </c>
      <c r="G187" s="6"/>
      <c r="H187" s="66">
        <f t="shared" si="24"/>
        <v>200000</v>
      </c>
      <c r="I187" s="12">
        <f t="shared" si="20"/>
        <v>-200000</v>
      </c>
      <c r="J187" s="21">
        <f t="shared" si="21"/>
        <v>3264000</v>
      </c>
    </row>
    <row r="188" spans="1:10" customFormat="1">
      <c r="A188" s="14" t="s">
        <v>195</v>
      </c>
      <c r="B188" s="63">
        <v>45462</v>
      </c>
      <c r="C188" s="6" t="s">
        <v>1530</v>
      </c>
      <c r="D188" s="54" t="s">
        <v>1430</v>
      </c>
      <c r="E188" s="6">
        <v>3.15</v>
      </c>
      <c r="F188" s="6" t="s">
        <v>1424</v>
      </c>
      <c r="G188" s="6"/>
      <c r="H188" s="66">
        <f t="shared" si="24"/>
        <v>200000</v>
      </c>
      <c r="I188" s="12">
        <f t="shared" si="20"/>
        <v>430000</v>
      </c>
      <c r="J188" s="21">
        <f t="shared" si="21"/>
        <v>3694000</v>
      </c>
    </row>
    <row r="189" spans="1:10" customFormat="1">
      <c r="A189" s="14" t="s">
        <v>196</v>
      </c>
      <c r="B189" s="63">
        <v>45462</v>
      </c>
      <c r="C189" s="6" t="s">
        <v>1528</v>
      </c>
      <c r="D189" s="6" t="s">
        <v>1531</v>
      </c>
      <c r="E189" s="6">
        <v>1.61</v>
      </c>
      <c r="F189" s="6" t="s">
        <v>1424</v>
      </c>
      <c r="G189" s="6"/>
      <c r="H189" s="66">
        <f t="shared" si="24"/>
        <v>200000</v>
      </c>
      <c r="I189" s="12">
        <f t="shared" si="20"/>
        <v>122000.00000000001</v>
      </c>
      <c r="J189" s="21">
        <f t="shared" si="21"/>
        <v>3816000</v>
      </c>
    </row>
    <row r="190" spans="1:10" customFormat="1">
      <c r="A190" s="14" t="s">
        <v>197</v>
      </c>
      <c r="B190" s="63">
        <v>45462</v>
      </c>
      <c r="C190" s="6" t="s">
        <v>1528</v>
      </c>
      <c r="D190" s="6" t="s">
        <v>1436</v>
      </c>
      <c r="E190" s="6">
        <v>1.93</v>
      </c>
      <c r="F190" s="6" t="s">
        <v>1425</v>
      </c>
      <c r="G190" s="6"/>
      <c r="H190" s="66">
        <f t="shared" si="24"/>
        <v>200000</v>
      </c>
      <c r="I190" s="12">
        <f t="shared" si="20"/>
        <v>-200000</v>
      </c>
      <c r="J190" s="21">
        <f t="shared" si="21"/>
        <v>3616000</v>
      </c>
    </row>
    <row r="191" spans="1:10" customFormat="1">
      <c r="A191" s="14" t="s">
        <v>198</v>
      </c>
      <c r="B191" s="63">
        <v>45462</v>
      </c>
      <c r="C191" s="6" t="s">
        <v>1532</v>
      </c>
      <c r="D191" s="54" t="s">
        <v>1418</v>
      </c>
      <c r="E191" s="6">
        <v>3.2</v>
      </c>
      <c r="F191" s="6" t="s">
        <v>1425</v>
      </c>
      <c r="G191" s="6"/>
      <c r="H191" s="66">
        <f t="shared" si="24"/>
        <v>200000</v>
      </c>
      <c r="I191" s="12">
        <f t="shared" si="20"/>
        <v>-200000</v>
      </c>
      <c r="J191" s="21">
        <f t="shared" si="21"/>
        <v>3416000</v>
      </c>
    </row>
    <row r="192" spans="1:10" customFormat="1">
      <c r="A192" s="14" t="s">
        <v>199</v>
      </c>
      <c r="B192" s="63">
        <v>45462</v>
      </c>
      <c r="C192" s="6" t="s">
        <v>1532</v>
      </c>
      <c r="D192" s="54" t="s">
        <v>1417</v>
      </c>
      <c r="E192" s="6">
        <v>2.23</v>
      </c>
      <c r="F192" s="6" t="s">
        <v>1425</v>
      </c>
      <c r="G192" s="6"/>
      <c r="H192" s="66">
        <f t="shared" si="24"/>
        <v>200000</v>
      </c>
      <c r="I192" s="12">
        <f t="shared" si="20"/>
        <v>-200000</v>
      </c>
      <c r="J192" s="21">
        <f t="shared" si="21"/>
        <v>3216000</v>
      </c>
    </row>
    <row r="193" spans="1:10" customFormat="1">
      <c r="A193" s="14" t="s">
        <v>200</v>
      </c>
      <c r="B193" s="63">
        <v>45462</v>
      </c>
      <c r="C193" s="6" t="s">
        <v>1532</v>
      </c>
      <c r="D193" s="54" t="s">
        <v>1432</v>
      </c>
      <c r="E193" s="6">
        <v>4.1500000000000004</v>
      </c>
      <c r="F193" s="6" t="s">
        <v>1425</v>
      </c>
      <c r="G193" s="6"/>
      <c r="H193" s="66">
        <f t="shared" si="24"/>
        <v>200000</v>
      </c>
      <c r="I193" s="12">
        <f t="shared" si="20"/>
        <v>-200000</v>
      </c>
      <c r="J193" s="21">
        <f t="shared" si="21"/>
        <v>3016000</v>
      </c>
    </row>
    <row r="194" spans="1:10" customFormat="1">
      <c r="A194" s="14" t="s">
        <v>201</v>
      </c>
      <c r="B194" s="63">
        <v>45462</v>
      </c>
      <c r="C194" s="6" t="s">
        <v>1533</v>
      </c>
      <c r="D194" s="54" t="s">
        <v>1422</v>
      </c>
      <c r="E194" s="6">
        <v>1.54</v>
      </c>
      <c r="F194" s="6" t="s">
        <v>1424</v>
      </c>
      <c r="G194" s="6"/>
      <c r="H194" s="66">
        <f t="shared" si="24"/>
        <v>200000</v>
      </c>
      <c r="I194" s="12">
        <f t="shared" si="20"/>
        <v>108000</v>
      </c>
      <c r="J194" s="21">
        <f t="shared" si="21"/>
        <v>3124000</v>
      </c>
    </row>
    <row r="195" spans="1:10" customFormat="1">
      <c r="A195" s="14" t="s">
        <v>202</v>
      </c>
      <c r="B195" s="63">
        <v>45462</v>
      </c>
      <c r="C195" s="6" t="s">
        <v>1533</v>
      </c>
      <c r="D195" s="54" t="s">
        <v>1421</v>
      </c>
      <c r="E195" s="6">
        <v>1.97</v>
      </c>
      <c r="F195" s="6" t="s">
        <v>1424</v>
      </c>
      <c r="G195" s="57">
        <v>1.85</v>
      </c>
      <c r="H195" s="66">
        <f t="shared" si="24"/>
        <v>200000</v>
      </c>
      <c r="I195" s="12">
        <f t="shared" si="20"/>
        <v>170000.00000000003</v>
      </c>
      <c r="J195" s="21">
        <f t="shared" si="21"/>
        <v>3294000</v>
      </c>
    </row>
    <row r="196" spans="1:10" customFormat="1">
      <c r="A196" s="14" t="s">
        <v>203</v>
      </c>
      <c r="B196" s="63">
        <v>45462</v>
      </c>
      <c r="C196" s="6" t="s">
        <v>1534</v>
      </c>
      <c r="D196" s="54" t="s">
        <v>1422</v>
      </c>
      <c r="E196" s="6">
        <v>1.66</v>
      </c>
      <c r="F196" s="6" t="s">
        <v>1424</v>
      </c>
      <c r="G196" s="58">
        <v>1</v>
      </c>
      <c r="H196" s="66">
        <f t="shared" si="24"/>
        <v>200000</v>
      </c>
      <c r="I196" s="12">
        <f t="shared" si="20"/>
        <v>0</v>
      </c>
      <c r="J196" s="21">
        <f t="shared" si="21"/>
        <v>3294000</v>
      </c>
    </row>
    <row r="197" spans="1:10" customFormat="1" ht="15" thickBot="1">
      <c r="A197" s="14" t="s">
        <v>204</v>
      </c>
      <c r="B197" s="72">
        <v>45462</v>
      </c>
      <c r="C197" s="55" t="s">
        <v>1534</v>
      </c>
      <c r="D197" s="55" t="s">
        <v>1498</v>
      </c>
      <c r="E197" s="55">
        <v>1.61</v>
      </c>
      <c r="F197" s="55" t="s">
        <v>1425</v>
      </c>
      <c r="G197" s="55"/>
      <c r="H197" s="66">
        <f t="shared" si="24"/>
        <v>200000</v>
      </c>
      <c r="I197" s="12">
        <f t="shared" ref="I197:I260" si="25">IF(G197&lt;&gt;"",IF(F197="nyertes",(G197-1)*H197,H197*(-1)),IF(F197="nyertes",(E197-1)*H197,H197*(-1)))</f>
        <v>-200000</v>
      </c>
      <c r="J197" s="21">
        <f t="shared" si="21"/>
        <v>3094000</v>
      </c>
    </row>
    <row r="198" spans="1:10" customFormat="1" ht="15" thickTop="1">
      <c r="A198" s="14" t="s">
        <v>205</v>
      </c>
      <c r="B198" s="63">
        <v>45463</v>
      </c>
      <c r="C198" s="19" t="s">
        <v>1535</v>
      </c>
      <c r="D198" s="54" t="s">
        <v>1471</v>
      </c>
      <c r="E198" s="19">
        <v>1.73</v>
      </c>
      <c r="F198" s="6" t="s">
        <v>1424</v>
      </c>
      <c r="G198" s="57">
        <v>1.365</v>
      </c>
      <c r="H198" s="66">
        <f t="shared" si="24"/>
        <v>200000</v>
      </c>
      <c r="I198" s="12">
        <f t="shared" si="25"/>
        <v>73000</v>
      </c>
      <c r="J198" s="21">
        <f t="shared" ref="J198:J261" si="26">J197+I198</f>
        <v>3167000</v>
      </c>
    </row>
    <row r="199" spans="1:10" customFormat="1">
      <c r="A199" s="14" t="s">
        <v>206</v>
      </c>
      <c r="B199" s="63">
        <v>45463</v>
      </c>
      <c r="C199" s="19" t="s">
        <v>1535</v>
      </c>
      <c r="D199" s="54" t="s">
        <v>1536</v>
      </c>
      <c r="E199" s="19">
        <v>2.29</v>
      </c>
      <c r="F199" s="6" t="s">
        <v>1424</v>
      </c>
      <c r="G199" s="58">
        <v>1</v>
      </c>
      <c r="H199" s="66">
        <f t="shared" si="24"/>
        <v>200000</v>
      </c>
      <c r="I199" s="12">
        <f t="shared" si="25"/>
        <v>0</v>
      </c>
      <c r="J199" s="21">
        <f t="shared" si="26"/>
        <v>3167000</v>
      </c>
    </row>
    <row r="200" spans="1:10" customFormat="1">
      <c r="A200" s="14" t="s">
        <v>207</v>
      </c>
      <c r="B200" s="63">
        <v>45463</v>
      </c>
      <c r="C200" s="19" t="s">
        <v>1537</v>
      </c>
      <c r="D200" s="54" t="s">
        <v>1423</v>
      </c>
      <c r="E200" s="19">
        <v>1.58</v>
      </c>
      <c r="F200" s="6" t="s">
        <v>1424</v>
      </c>
      <c r="G200" s="6"/>
      <c r="H200" s="66">
        <f t="shared" si="24"/>
        <v>200000</v>
      </c>
      <c r="I200" s="12">
        <f t="shared" si="25"/>
        <v>116000.00000000001</v>
      </c>
      <c r="J200" s="21">
        <f t="shared" si="26"/>
        <v>3283000</v>
      </c>
    </row>
    <row r="201" spans="1:10" customFormat="1">
      <c r="A201" s="14" t="s">
        <v>208</v>
      </c>
      <c r="B201" s="63">
        <v>45463</v>
      </c>
      <c r="C201" s="19" t="s">
        <v>1537</v>
      </c>
      <c r="D201" s="54" t="s">
        <v>1512</v>
      </c>
      <c r="E201" s="19">
        <v>3.8</v>
      </c>
      <c r="F201" s="6" t="s">
        <v>1425</v>
      </c>
      <c r="G201" s="6"/>
      <c r="H201" s="66">
        <f t="shared" si="24"/>
        <v>200000</v>
      </c>
      <c r="I201" s="12">
        <f t="shared" si="25"/>
        <v>-200000</v>
      </c>
      <c r="J201" s="21">
        <f t="shared" si="26"/>
        <v>3083000</v>
      </c>
    </row>
    <row r="202" spans="1:10" customFormat="1">
      <c r="A202" s="14" t="s">
        <v>209</v>
      </c>
      <c r="B202" s="63">
        <v>45463</v>
      </c>
      <c r="C202" s="19" t="s">
        <v>1538</v>
      </c>
      <c r="D202" s="64" t="s">
        <v>1539</v>
      </c>
      <c r="E202" s="19">
        <v>2.5499999999999998</v>
      </c>
      <c r="F202" s="6" t="s">
        <v>1424</v>
      </c>
      <c r="G202" s="6"/>
      <c r="H202" s="66">
        <f t="shared" si="24"/>
        <v>200000</v>
      </c>
      <c r="I202" s="12">
        <f t="shared" si="25"/>
        <v>309999.99999999994</v>
      </c>
      <c r="J202" s="21">
        <f t="shared" si="26"/>
        <v>3393000</v>
      </c>
    </row>
    <row r="203" spans="1:10" customFormat="1">
      <c r="A203" s="14" t="s">
        <v>210</v>
      </c>
      <c r="B203" s="63">
        <v>45463</v>
      </c>
      <c r="C203" s="19" t="s">
        <v>1538</v>
      </c>
      <c r="D203" s="6" t="s">
        <v>1540</v>
      </c>
      <c r="E203" s="19">
        <v>1.8</v>
      </c>
      <c r="F203" s="6" t="s">
        <v>1424</v>
      </c>
      <c r="G203" s="6"/>
      <c r="H203" s="66">
        <f t="shared" si="24"/>
        <v>200000</v>
      </c>
      <c r="I203" s="12">
        <f t="shared" si="25"/>
        <v>160000</v>
      </c>
      <c r="J203" s="21">
        <f t="shared" si="26"/>
        <v>3553000</v>
      </c>
    </row>
    <row r="204" spans="1:10" customFormat="1">
      <c r="A204" s="14" t="s">
        <v>211</v>
      </c>
      <c r="B204" s="63">
        <v>45463</v>
      </c>
      <c r="C204" s="19" t="s">
        <v>1541</v>
      </c>
      <c r="D204" s="6" t="s">
        <v>1542</v>
      </c>
      <c r="E204" s="19">
        <v>1.94</v>
      </c>
      <c r="F204" s="6" t="s">
        <v>1425</v>
      </c>
      <c r="G204" s="6"/>
      <c r="H204" s="66">
        <f t="shared" si="24"/>
        <v>200000</v>
      </c>
      <c r="I204" s="12">
        <f t="shared" si="25"/>
        <v>-200000</v>
      </c>
      <c r="J204" s="21">
        <f t="shared" si="26"/>
        <v>3353000</v>
      </c>
    </row>
    <row r="205" spans="1:10" customFormat="1">
      <c r="A205" s="14" t="s">
        <v>212</v>
      </c>
      <c r="B205" s="63">
        <v>45463</v>
      </c>
      <c r="C205" s="19" t="s">
        <v>1541</v>
      </c>
      <c r="D205" s="54" t="s">
        <v>1427</v>
      </c>
      <c r="E205" s="19">
        <v>2.0299999999999998</v>
      </c>
      <c r="F205" s="6" t="s">
        <v>1425</v>
      </c>
      <c r="G205" s="6"/>
      <c r="H205" s="66">
        <f t="shared" si="24"/>
        <v>200000</v>
      </c>
      <c r="I205" s="12">
        <f t="shared" si="25"/>
        <v>-200000</v>
      </c>
      <c r="J205" s="21">
        <f t="shared" si="26"/>
        <v>3153000</v>
      </c>
    </row>
    <row r="206" spans="1:10" customFormat="1">
      <c r="A206" s="14" t="s">
        <v>213</v>
      </c>
      <c r="B206" s="63">
        <v>45463</v>
      </c>
      <c r="C206" s="6" t="s">
        <v>1543</v>
      </c>
      <c r="D206" s="54" t="s">
        <v>1418</v>
      </c>
      <c r="E206" s="6">
        <v>2.0499999999999998</v>
      </c>
      <c r="F206" s="6" t="s">
        <v>1425</v>
      </c>
      <c r="G206" s="6"/>
      <c r="H206" s="66">
        <f t="shared" si="24"/>
        <v>200000</v>
      </c>
      <c r="I206" s="12">
        <f t="shared" si="25"/>
        <v>-200000</v>
      </c>
      <c r="J206" s="21">
        <f t="shared" si="26"/>
        <v>2953000</v>
      </c>
    </row>
    <row r="207" spans="1:10" customFormat="1">
      <c r="A207" s="14" t="s">
        <v>214</v>
      </c>
      <c r="B207" s="63">
        <v>45463</v>
      </c>
      <c r="C207" s="6" t="s">
        <v>1543</v>
      </c>
      <c r="D207" s="54" t="s">
        <v>1423</v>
      </c>
      <c r="E207" s="6">
        <v>6.25</v>
      </c>
      <c r="F207" s="6" t="s">
        <v>1425</v>
      </c>
      <c r="G207" s="6"/>
      <c r="H207" s="66">
        <f t="shared" si="24"/>
        <v>200000</v>
      </c>
      <c r="I207" s="12">
        <f t="shared" si="25"/>
        <v>-200000</v>
      </c>
      <c r="J207" s="21">
        <f t="shared" si="26"/>
        <v>2753000</v>
      </c>
    </row>
    <row r="208" spans="1:10" customFormat="1">
      <c r="A208" s="14" t="s">
        <v>215</v>
      </c>
      <c r="B208" s="63">
        <v>45463</v>
      </c>
      <c r="C208" s="6" t="s">
        <v>1543</v>
      </c>
      <c r="D208" s="54" t="s">
        <v>1426</v>
      </c>
      <c r="E208" s="6">
        <v>2.09</v>
      </c>
      <c r="F208" s="6" t="s">
        <v>1424</v>
      </c>
      <c r="G208" s="6"/>
      <c r="H208" s="66">
        <f t="shared" si="24"/>
        <v>200000</v>
      </c>
      <c r="I208" s="12">
        <f t="shared" si="25"/>
        <v>217999.99999999997</v>
      </c>
      <c r="J208" s="21">
        <f t="shared" si="26"/>
        <v>2971000</v>
      </c>
    </row>
    <row r="209" spans="1:10" customFormat="1">
      <c r="A209" s="14" t="s">
        <v>216</v>
      </c>
      <c r="B209" s="63">
        <v>45463</v>
      </c>
      <c r="C209" s="6" t="s">
        <v>1543</v>
      </c>
      <c r="D209" s="6" t="s">
        <v>1432</v>
      </c>
      <c r="E209" s="6">
        <v>2.75</v>
      </c>
      <c r="F209" s="6" t="s">
        <v>1424</v>
      </c>
      <c r="G209" s="6"/>
      <c r="H209" s="66">
        <f t="shared" si="24"/>
        <v>200000</v>
      </c>
      <c r="I209" s="12">
        <f t="shared" si="25"/>
        <v>350000</v>
      </c>
      <c r="J209" s="21">
        <f t="shared" si="26"/>
        <v>3321000</v>
      </c>
    </row>
    <row r="210" spans="1:10" customFormat="1">
      <c r="A210" s="14" t="s">
        <v>217</v>
      </c>
      <c r="B210" s="63">
        <v>45463</v>
      </c>
      <c r="C210" s="6" t="s">
        <v>1544</v>
      </c>
      <c r="D210" s="54" t="s">
        <v>1423</v>
      </c>
      <c r="E210" s="6">
        <v>1.9</v>
      </c>
      <c r="F210" s="6" t="s">
        <v>1424</v>
      </c>
      <c r="G210" s="6"/>
      <c r="H210" s="66">
        <f t="shared" si="24"/>
        <v>200000</v>
      </c>
      <c r="I210" s="12">
        <f t="shared" si="25"/>
        <v>179999.99999999997</v>
      </c>
      <c r="J210" s="21">
        <f t="shared" si="26"/>
        <v>3501000</v>
      </c>
    </row>
    <row r="211" spans="1:10" customFormat="1">
      <c r="A211" s="14" t="s">
        <v>218</v>
      </c>
      <c r="B211" s="63">
        <v>45463</v>
      </c>
      <c r="C211" s="6" t="s">
        <v>1544</v>
      </c>
      <c r="D211" s="6" t="s">
        <v>1432</v>
      </c>
      <c r="E211" s="6">
        <v>1.74</v>
      </c>
      <c r="F211" s="6" t="s">
        <v>1424</v>
      </c>
      <c r="G211" s="6"/>
      <c r="H211" s="66">
        <f t="shared" si="24"/>
        <v>200000</v>
      </c>
      <c r="I211" s="12">
        <f t="shared" si="25"/>
        <v>148000</v>
      </c>
      <c r="J211" s="21">
        <f t="shared" si="26"/>
        <v>3649000</v>
      </c>
    </row>
    <row r="212" spans="1:10" customFormat="1">
      <c r="A212" s="14" t="s">
        <v>219</v>
      </c>
      <c r="B212" s="63">
        <v>45463</v>
      </c>
      <c r="C212" s="6" t="s">
        <v>1545</v>
      </c>
      <c r="D212" s="54" t="s">
        <v>1418</v>
      </c>
      <c r="E212" s="6">
        <v>2.35</v>
      </c>
      <c r="F212" s="6" t="s">
        <v>1425</v>
      </c>
      <c r="G212" s="6"/>
      <c r="H212" s="66">
        <f t="shared" si="24"/>
        <v>200000</v>
      </c>
      <c r="I212" s="12">
        <f t="shared" si="25"/>
        <v>-200000</v>
      </c>
      <c r="J212" s="21">
        <f t="shared" si="26"/>
        <v>3449000</v>
      </c>
    </row>
    <row r="213" spans="1:10" customFormat="1">
      <c r="A213" s="14" t="s">
        <v>220</v>
      </c>
      <c r="B213" s="63">
        <v>45463</v>
      </c>
      <c r="C213" s="6" t="s">
        <v>1545</v>
      </c>
      <c r="D213" s="54" t="s">
        <v>1426</v>
      </c>
      <c r="E213" s="6">
        <v>1.88</v>
      </c>
      <c r="F213" s="6" t="s">
        <v>1425</v>
      </c>
      <c r="G213" s="6"/>
      <c r="H213" s="66">
        <f t="shared" si="24"/>
        <v>200000</v>
      </c>
      <c r="I213" s="12">
        <f t="shared" si="25"/>
        <v>-200000</v>
      </c>
      <c r="J213" s="21">
        <f t="shared" si="26"/>
        <v>3249000</v>
      </c>
    </row>
    <row r="214" spans="1:10" customFormat="1">
      <c r="A214" s="14" t="s">
        <v>221</v>
      </c>
      <c r="B214" s="63">
        <v>45463</v>
      </c>
      <c r="C214" s="6" t="s">
        <v>1546</v>
      </c>
      <c r="D214" s="54" t="s">
        <v>1418</v>
      </c>
      <c r="E214" s="6">
        <v>2.5099999999999998</v>
      </c>
      <c r="F214" s="6" t="s">
        <v>1424</v>
      </c>
      <c r="G214" s="6"/>
      <c r="H214" s="66">
        <f t="shared" si="24"/>
        <v>200000</v>
      </c>
      <c r="I214" s="12">
        <f t="shared" si="25"/>
        <v>301999.99999999994</v>
      </c>
      <c r="J214" s="21">
        <f t="shared" si="26"/>
        <v>3551000</v>
      </c>
    </row>
    <row r="215" spans="1:10" customFormat="1">
      <c r="A215" s="14" t="s">
        <v>222</v>
      </c>
      <c r="B215" s="63">
        <v>45463</v>
      </c>
      <c r="C215" s="6" t="s">
        <v>1546</v>
      </c>
      <c r="D215" s="6" t="s">
        <v>1417</v>
      </c>
      <c r="E215" s="6">
        <v>1.72</v>
      </c>
      <c r="F215" s="6" t="s">
        <v>1424</v>
      </c>
      <c r="G215" s="6"/>
      <c r="H215" s="66">
        <f t="shared" si="24"/>
        <v>200000</v>
      </c>
      <c r="I215" s="12">
        <f t="shared" si="25"/>
        <v>144000</v>
      </c>
      <c r="J215" s="21">
        <f t="shared" si="26"/>
        <v>3695000</v>
      </c>
    </row>
    <row r="216" spans="1:10" customFormat="1">
      <c r="A216" s="14" t="s">
        <v>223</v>
      </c>
      <c r="B216" s="63">
        <v>45463</v>
      </c>
      <c r="C216" s="6" t="s">
        <v>1547</v>
      </c>
      <c r="D216" s="54" t="s">
        <v>1418</v>
      </c>
      <c r="E216" s="6">
        <v>3.4</v>
      </c>
      <c r="F216" s="6" t="s">
        <v>1425</v>
      </c>
      <c r="G216" s="6"/>
      <c r="H216" s="66">
        <f t="shared" si="24"/>
        <v>200000</v>
      </c>
      <c r="I216" s="12">
        <f t="shared" si="25"/>
        <v>-200000</v>
      </c>
      <c r="J216" s="21">
        <f t="shared" si="26"/>
        <v>3495000</v>
      </c>
    </row>
    <row r="217" spans="1:10" customFormat="1" ht="15" thickBot="1">
      <c r="A217" s="14" t="s">
        <v>224</v>
      </c>
      <c r="B217" s="72">
        <v>45463</v>
      </c>
      <c r="C217" s="55" t="s">
        <v>1548</v>
      </c>
      <c r="D217" s="55" t="s">
        <v>1418</v>
      </c>
      <c r="E217" s="55">
        <v>2.9</v>
      </c>
      <c r="F217" s="55" t="s">
        <v>1425</v>
      </c>
      <c r="G217" s="55"/>
      <c r="H217" s="66">
        <f t="shared" si="24"/>
        <v>200000</v>
      </c>
      <c r="I217" s="12">
        <f t="shared" si="25"/>
        <v>-200000</v>
      </c>
      <c r="J217" s="21">
        <f t="shared" si="26"/>
        <v>3295000</v>
      </c>
    </row>
    <row r="218" spans="1:10" customFormat="1" ht="15" thickTop="1">
      <c r="A218" s="14" t="s">
        <v>225</v>
      </c>
      <c r="B218" s="63">
        <v>45464</v>
      </c>
      <c r="C218" s="6" t="s">
        <v>1549</v>
      </c>
      <c r="D218" s="6" t="s">
        <v>1436</v>
      </c>
      <c r="E218" s="6">
        <v>2.5499999999999998</v>
      </c>
      <c r="F218" s="6" t="s">
        <v>1425</v>
      </c>
      <c r="G218" s="6"/>
      <c r="H218" s="66">
        <f t="shared" si="24"/>
        <v>200000</v>
      </c>
      <c r="I218" s="12">
        <f t="shared" si="25"/>
        <v>-200000</v>
      </c>
      <c r="J218" s="21">
        <f t="shared" si="26"/>
        <v>3095000</v>
      </c>
    </row>
    <row r="219" spans="1:10" customFormat="1">
      <c r="A219" s="14" t="s">
        <v>226</v>
      </c>
      <c r="B219" s="63">
        <v>45464</v>
      </c>
      <c r="C219" s="6" t="s">
        <v>1549</v>
      </c>
      <c r="D219" s="54" t="s">
        <v>1422</v>
      </c>
      <c r="E219" s="6">
        <v>1.72</v>
      </c>
      <c r="F219" s="6" t="s">
        <v>1425</v>
      </c>
      <c r="G219" s="6"/>
      <c r="H219" s="66">
        <f t="shared" si="24"/>
        <v>200000</v>
      </c>
      <c r="I219" s="12">
        <f t="shared" si="25"/>
        <v>-200000</v>
      </c>
      <c r="J219" s="21">
        <f t="shared" si="26"/>
        <v>2895000</v>
      </c>
    </row>
    <row r="220" spans="1:10" customFormat="1">
      <c r="A220" s="14" t="s">
        <v>227</v>
      </c>
      <c r="B220" s="63">
        <v>45464</v>
      </c>
      <c r="C220" s="6" t="s">
        <v>1550</v>
      </c>
      <c r="D220" s="54" t="s">
        <v>1426</v>
      </c>
      <c r="E220" s="6">
        <v>1.86</v>
      </c>
      <c r="F220" s="6" t="s">
        <v>1424</v>
      </c>
      <c r="G220" s="6"/>
      <c r="H220" s="66">
        <f t="shared" si="24"/>
        <v>200000</v>
      </c>
      <c r="I220" s="12">
        <f t="shared" si="25"/>
        <v>172000.00000000003</v>
      </c>
      <c r="J220" s="21">
        <f t="shared" si="26"/>
        <v>3067000</v>
      </c>
    </row>
    <row r="221" spans="1:10" customFormat="1">
      <c r="A221" s="14" t="s">
        <v>228</v>
      </c>
      <c r="B221" s="63">
        <v>45464</v>
      </c>
      <c r="C221" s="6" t="s">
        <v>1551</v>
      </c>
      <c r="D221" s="6" t="s">
        <v>1506</v>
      </c>
      <c r="E221" s="6">
        <v>1.75</v>
      </c>
      <c r="F221" s="6" t="s">
        <v>1424</v>
      </c>
      <c r="G221" s="6"/>
      <c r="H221" s="66">
        <f t="shared" si="24"/>
        <v>200000</v>
      </c>
      <c r="I221" s="12">
        <f t="shared" si="25"/>
        <v>150000</v>
      </c>
      <c r="J221" s="21">
        <f t="shared" si="26"/>
        <v>3217000</v>
      </c>
    </row>
    <row r="222" spans="1:10" customFormat="1">
      <c r="A222" s="14" t="s">
        <v>229</v>
      </c>
      <c r="B222" s="63">
        <v>45464</v>
      </c>
      <c r="C222" s="6" t="s">
        <v>1551</v>
      </c>
      <c r="D222" s="6" t="s">
        <v>1552</v>
      </c>
      <c r="E222" s="6">
        <v>2.64</v>
      </c>
      <c r="F222" s="6" t="s">
        <v>1424</v>
      </c>
      <c r="G222" s="6"/>
      <c r="H222" s="66">
        <f t="shared" si="24"/>
        <v>200000</v>
      </c>
      <c r="I222" s="12">
        <f t="shared" si="25"/>
        <v>328000</v>
      </c>
      <c r="J222" s="21">
        <f t="shared" si="26"/>
        <v>3545000</v>
      </c>
    </row>
    <row r="223" spans="1:10" customFormat="1">
      <c r="A223" s="14" t="s">
        <v>230</v>
      </c>
      <c r="B223" s="63">
        <v>45464</v>
      </c>
      <c r="C223" s="6" t="s">
        <v>1553</v>
      </c>
      <c r="D223" s="54" t="s">
        <v>1426</v>
      </c>
      <c r="E223" s="6">
        <v>1.85</v>
      </c>
      <c r="F223" s="6" t="s">
        <v>1424</v>
      </c>
      <c r="G223" s="58">
        <v>1</v>
      </c>
      <c r="H223" s="66">
        <f t="shared" si="24"/>
        <v>200000</v>
      </c>
      <c r="I223" s="12">
        <f t="shared" si="25"/>
        <v>0</v>
      </c>
      <c r="J223" s="21">
        <f t="shared" si="26"/>
        <v>3545000</v>
      </c>
    </row>
    <row r="224" spans="1:10" customFormat="1">
      <c r="A224" s="14" t="s">
        <v>231</v>
      </c>
      <c r="B224" s="63">
        <v>45464</v>
      </c>
      <c r="C224" s="6" t="s">
        <v>1554</v>
      </c>
      <c r="D224" s="54" t="s">
        <v>1432</v>
      </c>
      <c r="E224" s="6">
        <v>1.96</v>
      </c>
      <c r="F224" s="6" t="s">
        <v>1424</v>
      </c>
      <c r="G224" s="6"/>
      <c r="H224" s="66">
        <f t="shared" si="24"/>
        <v>200000</v>
      </c>
      <c r="I224" s="12">
        <f t="shared" si="25"/>
        <v>192000</v>
      </c>
      <c r="J224" s="21">
        <f t="shared" si="26"/>
        <v>3737000</v>
      </c>
    </row>
    <row r="225" spans="1:10" customFormat="1">
      <c r="A225" s="14" t="s">
        <v>232</v>
      </c>
      <c r="B225" s="63">
        <v>45464</v>
      </c>
      <c r="C225" s="6" t="s">
        <v>1554</v>
      </c>
      <c r="D225" s="6" t="s">
        <v>1542</v>
      </c>
      <c r="E225" s="6">
        <v>1.89</v>
      </c>
      <c r="F225" s="6" t="s">
        <v>1424</v>
      </c>
      <c r="G225" s="6"/>
      <c r="H225" s="66">
        <f t="shared" si="24"/>
        <v>200000</v>
      </c>
      <c r="I225" s="12">
        <f t="shared" si="25"/>
        <v>177999.99999999997</v>
      </c>
      <c r="J225" s="21">
        <f t="shared" si="26"/>
        <v>3915000</v>
      </c>
    </row>
    <row r="226" spans="1:10" customFormat="1">
      <c r="A226" s="14" t="s">
        <v>233</v>
      </c>
      <c r="B226" s="63">
        <v>45464</v>
      </c>
      <c r="C226" s="6" t="s">
        <v>1555</v>
      </c>
      <c r="D226" s="54" t="s">
        <v>1432</v>
      </c>
      <c r="E226" s="6">
        <v>1.94</v>
      </c>
      <c r="F226" s="6" t="s">
        <v>1425</v>
      </c>
      <c r="G226" s="6"/>
      <c r="H226" s="66">
        <f t="shared" si="24"/>
        <v>200000</v>
      </c>
      <c r="I226" s="12">
        <f t="shared" si="25"/>
        <v>-200000</v>
      </c>
      <c r="J226" s="21">
        <f t="shared" si="26"/>
        <v>3715000</v>
      </c>
    </row>
    <row r="227" spans="1:10" customFormat="1" ht="15" thickBot="1">
      <c r="A227" s="14" t="s">
        <v>234</v>
      </c>
      <c r="B227" s="72">
        <v>45464</v>
      </c>
      <c r="C227" s="55" t="s">
        <v>1555</v>
      </c>
      <c r="D227" s="55" t="s">
        <v>1542</v>
      </c>
      <c r="E227" s="55">
        <v>1.81</v>
      </c>
      <c r="F227" s="55" t="s">
        <v>1425</v>
      </c>
      <c r="G227" s="55"/>
      <c r="H227" s="66">
        <f t="shared" si="24"/>
        <v>200000</v>
      </c>
      <c r="I227" s="12">
        <f t="shared" si="25"/>
        <v>-200000</v>
      </c>
      <c r="J227" s="21">
        <f t="shared" si="26"/>
        <v>3515000</v>
      </c>
    </row>
    <row r="228" spans="1:10" customFormat="1" ht="15" thickTop="1">
      <c r="A228" s="14" t="s">
        <v>235</v>
      </c>
      <c r="B228" s="63">
        <v>45465</v>
      </c>
      <c r="C228" s="6" t="s">
        <v>1556</v>
      </c>
      <c r="D228" s="6" t="s">
        <v>1417</v>
      </c>
      <c r="E228" s="6">
        <v>1.71</v>
      </c>
      <c r="F228" s="6" t="s">
        <v>1424</v>
      </c>
      <c r="G228" s="57">
        <v>1.58</v>
      </c>
      <c r="H228" s="66">
        <f t="shared" si="24"/>
        <v>200000</v>
      </c>
      <c r="I228" s="12">
        <f t="shared" si="25"/>
        <v>116000.00000000001</v>
      </c>
      <c r="J228" s="21">
        <f t="shared" si="26"/>
        <v>3631000</v>
      </c>
    </row>
    <row r="229" spans="1:10" customFormat="1">
      <c r="A229" s="14" t="s">
        <v>236</v>
      </c>
      <c r="B229" s="63">
        <v>45465</v>
      </c>
      <c r="C229" s="6" t="s">
        <v>1556</v>
      </c>
      <c r="D229" s="54" t="s">
        <v>1426</v>
      </c>
      <c r="E229" s="6">
        <v>2.19</v>
      </c>
      <c r="F229" s="6" t="s">
        <v>1425</v>
      </c>
      <c r="G229" s="6"/>
      <c r="H229" s="66">
        <f t="shared" si="24"/>
        <v>200000</v>
      </c>
      <c r="I229" s="12">
        <f t="shared" si="25"/>
        <v>-200000</v>
      </c>
      <c r="J229" s="21">
        <f t="shared" si="26"/>
        <v>3431000</v>
      </c>
    </row>
    <row r="230" spans="1:10" customFormat="1">
      <c r="A230" s="14" t="s">
        <v>237</v>
      </c>
      <c r="B230" s="63">
        <v>45465</v>
      </c>
      <c r="C230" s="6" t="s">
        <v>1556</v>
      </c>
      <c r="D230" s="54" t="s">
        <v>1432</v>
      </c>
      <c r="E230" s="6">
        <v>2.63</v>
      </c>
      <c r="F230" s="6" t="s">
        <v>1425</v>
      </c>
      <c r="G230" s="6"/>
      <c r="H230" s="66">
        <f t="shared" si="24"/>
        <v>200000</v>
      </c>
      <c r="I230" s="12">
        <f t="shared" si="25"/>
        <v>-200000</v>
      </c>
      <c r="J230" s="21">
        <f t="shared" si="26"/>
        <v>3231000</v>
      </c>
    </row>
    <row r="231" spans="1:10" customFormat="1">
      <c r="A231" s="14" t="s">
        <v>238</v>
      </c>
      <c r="B231" s="63">
        <v>45465</v>
      </c>
      <c r="C231" s="6" t="s">
        <v>1557</v>
      </c>
      <c r="D231" s="54" t="s">
        <v>1498</v>
      </c>
      <c r="E231" s="6">
        <v>1.75</v>
      </c>
      <c r="F231" s="6" t="s">
        <v>1425</v>
      </c>
      <c r="G231" s="6"/>
      <c r="H231" s="66">
        <f t="shared" si="24"/>
        <v>200000</v>
      </c>
      <c r="I231" s="12">
        <f t="shared" si="25"/>
        <v>-200000</v>
      </c>
      <c r="J231" s="21">
        <f t="shared" si="26"/>
        <v>3031000</v>
      </c>
    </row>
    <row r="232" spans="1:10" customFormat="1">
      <c r="A232" s="14" t="s">
        <v>239</v>
      </c>
      <c r="B232" s="63">
        <v>45465</v>
      </c>
      <c r="C232" s="6" t="s">
        <v>1557</v>
      </c>
      <c r="D232" s="54" t="s">
        <v>1422</v>
      </c>
      <c r="E232" s="6">
        <v>1.77</v>
      </c>
      <c r="F232" s="6" t="s">
        <v>1425</v>
      </c>
      <c r="G232" s="6"/>
      <c r="H232" s="66">
        <f t="shared" si="24"/>
        <v>200000</v>
      </c>
      <c r="I232" s="12">
        <f t="shared" si="25"/>
        <v>-200000</v>
      </c>
      <c r="J232" s="21">
        <f t="shared" si="26"/>
        <v>2831000</v>
      </c>
    </row>
    <row r="233" spans="1:10" customFormat="1">
      <c r="A233" s="14" t="s">
        <v>240</v>
      </c>
      <c r="B233" s="63">
        <v>45465</v>
      </c>
      <c r="C233" s="6" t="s">
        <v>1558</v>
      </c>
      <c r="D233" s="54" t="s">
        <v>1498</v>
      </c>
      <c r="E233" s="6">
        <v>1.66</v>
      </c>
      <c r="F233" s="6" t="s">
        <v>1424</v>
      </c>
      <c r="G233" s="57">
        <v>1.33</v>
      </c>
      <c r="H233" s="66">
        <f t="shared" si="24"/>
        <v>200000</v>
      </c>
      <c r="I233" s="12">
        <f t="shared" si="25"/>
        <v>66000.000000000015</v>
      </c>
      <c r="J233" s="21">
        <f t="shared" si="26"/>
        <v>2897000</v>
      </c>
    </row>
    <row r="234" spans="1:10" customFormat="1">
      <c r="A234" s="14" t="s">
        <v>241</v>
      </c>
      <c r="B234" s="63">
        <v>45465</v>
      </c>
      <c r="C234" s="6" t="s">
        <v>1558</v>
      </c>
      <c r="D234" s="54" t="s">
        <v>1422</v>
      </c>
      <c r="E234" s="6">
        <v>1.71</v>
      </c>
      <c r="F234" s="6" t="s">
        <v>1424</v>
      </c>
      <c r="G234" s="6"/>
      <c r="H234" s="66">
        <f t="shared" si="24"/>
        <v>200000</v>
      </c>
      <c r="I234" s="12">
        <f t="shared" si="25"/>
        <v>142000</v>
      </c>
      <c r="J234" s="21">
        <f t="shared" si="26"/>
        <v>3039000</v>
      </c>
    </row>
    <row r="235" spans="1:10" customFormat="1">
      <c r="A235" s="14" t="s">
        <v>242</v>
      </c>
      <c r="B235" s="63">
        <v>45465</v>
      </c>
      <c r="C235" s="6" t="s">
        <v>1559</v>
      </c>
      <c r="D235" s="54" t="s">
        <v>1418</v>
      </c>
      <c r="E235" s="6">
        <v>2.04</v>
      </c>
      <c r="F235" s="6" t="s">
        <v>1424</v>
      </c>
      <c r="G235" s="6"/>
      <c r="H235" s="66">
        <f t="shared" si="24"/>
        <v>200000</v>
      </c>
      <c r="I235" s="12">
        <f t="shared" si="25"/>
        <v>208000</v>
      </c>
      <c r="J235" s="21">
        <f t="shared" si="26"/>
        <v>3247000</v>
      </c>
    </row>
    <row r="236" spans="1:10" customFormat="1">
      <c r="A236" s="14" t="s">
        <v>243</v>
      </c>
      <c r="B236" s="63">
        <v>45465</v>
      </c>
      <c r="C236" s="6" t="s">
        <v>1559</v>
      </c>
      <c r="D236" s="54" t="s">
        <v>1426</v>
      </c>
      <c r="E236" s="6">
        <v>1.65</v>
      </c>
      <c r="F236" s="6" t="s">
        <v>1424</v>
      </c>
      <c r="G236" s="6"/>
      <c r="H236" s="66">
        <f t="shared" si="24"/>
        <v>200000</v>
      </c>
      <c r="I236" s="12">
        <f t="shared" si="25"/>
        <v>129999.99999999999</v>
      </c>
      <c r="J236" s="21">
        <f t="shared" si="26"/>
        <v>3377000</v>
      </c>
    </row>
    <row r="237" spans="1:10" customFormat="1">
      <c r="A237" s="14" t="s">
        <v>244</v>
      </c>
      <c r="B237" s="63">
        <v>45465</v>
      </c>
      <c r="C237" s="6" t="s">
        <v>1560</v>
      </c>
      <c r="D237" s="54" t="s">
        <v>1426</v>
      </c>
      <c r="E237" s="6">
        <v>1.88</v>
      </c>
      <c r="F237" s="6" t="s">
        <v>1424</v>
      </c>
      <c r="G237" s="6"/>
      <c r="H237" s="66">
        <f t="shared" si="24"/>
        <v>200000</v>
      </c>
      <c r="I237" s="12">
        <f t="shared" si="25"/>
        <v>175999.99999999997</v>
      </c>
      <c r="J237" s="21">
        <f t="shared" si="26"/>
        <v>3553000</v>
      </c>
    </row>
    <row r="238" spans="1:10" customFormat="1">
      <c r="A238" s="14" t="s">
        <v>245</v>
      </c>
      <c r="B238" s="63">
        <v>45465</v>
      </c>
      <c r="C238" s="6" t="s">
        <v>1560</v>
      </c>
      <c r="D238" s="6" t="s">
        <v>1417</v>
      </c>
      <c r="E238" s="6">
        <v>1.54</v>
      </c>
      <c r="F238" s="6" t="s">
        <v>1424</v>
      </c>
      <c r="G238" s="6"/>
      <c r="H238" s="66">
        <f t="shared" si="24"/>
        <v>200000</v>
      </c>
      <c r="I238" s="12">
        <f t="shared" si="25"/>
        <v>108000</v>
      </c>
      <c r="J238" s="21">
        <f t="shared" si="26"/>
        <v>3661000</v>
      </c>
    </row>
    <row r="239" spans="1:10" customFormat="1">
      <c r="A239" s="14" t="s">
        <v>246</v>
      </c>
      <c r="B239" s="63">
        <v>45465</v>
      </c>
      <c r="C239" s="6" t="s">
        <v>1561</v>
      </c>
      <c r="D239" s="54" t="s">
        <v>1432</v>
      </c>
      <c r="E239" s="6">
        <v>1.94</v>
      </c>
      <c r="F239" s="6" t="s">
        <v>1425</v>
      </c>
      <c r="G239" s="6"/>
      <c r="H239" s="66">
        <f t="shared" si="24"/>
        <v>200000</v>
      </c>
      <c r="I239" s="12">
        <f t="shared" si="25"/>
        <v>-200000</v>
      </c>
      <c r="J239" s="21">
        <f t="shared" si="26"/>
        <v>3461000</v>
      </c>
    </row>
    <row r="240" spans="1:10" customFormat="1">
      <c r="A240" s="14" t="s">
        <v>247</v>
      </c>
      <c r="B240" s="63">
        <v>45465</v>
      </c>
      <c r="C240" s="6" t="s">
        <v>1561</v>
      </c>
      <c r="D240" s="54" t="s">
        <v>1418</v>
      </c>
      <c r="E240" s="6">
        <v>1.97</v>
      </c>
      <c r="F240" s="6" t="s">
        <v>1425</v>
      </c>
      <c r="G240" s="6"/>
      <c r="H240" s="66">
        <f t="shared" si="24"/>
        <v>200000</v>
      </c>
      <c r="I240" s="12">
        <f t="shared" si="25"/>
        <v>-200000</v>
      </c>
      <c r="J240" s="21">
        <f t="shared" si="26"/>
        <v>3261000</v>
      </c>
    </row>
    <row r="241" spans="1:10" customFormat="1">
      <c r="A241" s="14" t="s">
        <v>248</v>
      </c>
      <c r="B241" s="63">
        <v>45465</v>
      </c>
      <c r="C241" s="6" t="s">
        <v>1562</v>
      </c>
      <c r="D241" s="54" t="s">
        <v>1418</v>
      </c>
      <c r="E241" s="6">
        <v>2.08</v>
      </c>
      <c r="F241" s="6" t="s">
        <v>1424</v>
      </c>
      <c r="G241" s="6"/>
      <c r="H241" s="66">
        <f t="shared" si="24"/>
        <v>200000</v>
      </c>
      <c r="I241" s="12">
        <f t="shared" si="25"/>
        <v>216000</v>
      </c>
      <c r="J241" s="21">
        <f t="shared" si="26"/>
        <v>3477000</v>
      </c>
    </row>
    <row r="242" spans="1:10" customFormat="1">
      <c r="A242" s="14" t="s">
        <v>249</v>
      </c>
      <c r="B242" s="63">
        <v>45465</v>
      </c>
      <c r="C242" s="6" t="s">
        <v>1562</v>
      </c>
      <c r="D242" s="54" t="s">
        <v>1426</v>
      </c>
      <c r="E242" s="6">
        <v>1.7</v>
      </c>
      <c r="F242" s="6" t="s">
        <v>1424</v>
      </c>
      <c r="G242" s="6"/>
      <c r="H242" s="66">
        <f t="shared" si="24"/>
        <v>200000</v>
      </c>
      <c r="I242" s="12">
        <f t="shared" si="25"/>
        <v>140000</v>
      </c>
      <c r="J242" s="21">
        <f t="shared" si="26"/>
        <v>3617000</v>
      </c>
    </row>
    <row r="243" spans="1:10" customFormat="1">
      <c r="A243" s="14" t="s">
        <v>250</v>
      </c>
      <c r="B243" s="63">
        <v>45465</v>
      </c>
      <c r="C243" s="6" t="s">
        <v>1563</v>
      </c>
      <c r="D243" s="54" t="s">
        <v>1418</v>
      </c>
      <c r="E243" s="6">
        <v>1.81</v>
      </c>
      <c r="F243" s="6" t="s">
        <v>1424</v>
      </c>
      <c r="G243" s="6"/>
      <c r="H243" s="66">
        <f t="shared" si="24"/>
        <v>200000</v>
      </c>
      <c r="I243" s="12">
        <f t="shared" si="25"/>
        <v>162000</v>
      </c>
      <c r="J243" s="21">
        <f t="shared" si="26"/>
        <v>3779000</v>
      </c>
    </row>
    <row r="244" spans="1:10" customFormat="1" ht="15" thickBot="1">
      <c r="A244" s="14" t="s">
        <v>251</v>
      </c>
      <c r="B244" s="72">
        <v>45465</v>
      </c>
      <c r="C244" s="55" t="s">
        <v>1563</v>
      </c>
      <c r="D244" s="55" t="s">
        <v>1432</v>
      </c>
      <c r="E244" s="55">
        <v>1.78</v>
      </c>
      <c r="F244" s="55" t="s">
        <v>1424</v>
      </c>
      <c r="G244" s="76">
        <v>1.7</v>
      </c>
      <c r="H244" s="66">
        <f t="shared" si="24"/>
        <v>200000</v>
      </c>
      <c r="I244" s="12">
        <f t="shared" si="25"/>
        <v>140000</v>
      </c>
      <c r="J244" s="21">
        <f t="shared" si="26"/>
        <v>3919000</v>
      </c>
    </row>
    <row r="245" spans="1:10" customFormat="1" ht="15" thickTop="1">
      <c r="A245" s="14" t="s">
        <v>252</v>
      </c>
      <c r="B245" s="63">
        <v>45466</v>
      </c>
      <c r="C245" s="19" t="s">
        <v>1564</v>
      </c>
      <c r="D245" s="64" t="s">
        <v>1432</v>
      </c>
      <c r="E245" s="19">
        <v>1.81</v>
      </c>
      <c r="F245" s="6" t="s">
        <v>1425</v>
      </c>
      <c r="G245" s="6"/>
      <c r="H245" s="66">
        <f t="shared" si="24"/>
        <v>200000</v>
      </c>
      <c r="I245" s="12">
        <f t="shared" si="25"/>
        <v>-200000</v>
      </c>
      <c r="J245" s="21">
        <f t="shared" si="26"/>
        <v>3719000</v>
      </c>
    </row>
    <row r="246" spans="1:10" customFormat="1">
      <c r="A246" s="14" t="s">
        <v>253</v>
      </c>
      <c r="B246" s="63">
        <v>45466</v>
      </c>
      <c r="C246" s="19" t="s">
        <v>1564</v>
      </c>
      <c r="D246" s="64" t="s">
        <v>1430</v>
      </c>
      <c r="E246" s="19">
        <v>2.8</v>
      </c>
      <c r="F246" s="6" t="s">
        <v>1425</v>
      </c>
      <c r="G246" s="6"/>
      <c r="H246" s="66">
        <f t="shared" si="24"/>
        <v>200000</v>
      </c>
      <c r="I246" s="12">
        <f t="shared" si="25"/>
        <v>-200000</v>
      </c>
      <c r="J246" s="21">
        <f t="shared" si="26"/>
        <v>3519000</v>
      </c>
    </row>
    <row r="247" spans="1:10" customFormat="1">
      <c r="A247" s="14" t="s">
        <v>254</v>
      </c>
      <c r="B247" s="63">
        <v>45466</v>
      </c>
      <c r="C247" s="19" t="s">
        <v>1565</v>
      </c>
      <c r="D247" s="64" t="s">
        <v>1430</v>
      </c>
      <c r="E247" s="19">
        <v>2.8</v>
      </c>
      <c r="F247" s="6" t="s">
        <v>1425</v>
      </c>
      <c r="G247" s="6"/>
      <c r="H247" s="66">
        <f t="shared" si="24"/>
        <v>200000</v>
      </c>
      <c r="I247" s="12">
        <f t="shared" si="25"/>
        <v>-200000</v>
      </c>
      <c r="J247" s="21">
        <f t="shared" si="26"/>
        <v>3319000</v>
      </c>
    </row>
    <row r="248" spans="1:10" customFormat="1">
      <c r="A248" s="14" t="s">
        <v>255</v>
      </c>
      <c r="B248" s="63">
        <v>45466</v>
      </c>
      <c r="C248" s="19" t="s">
        <v>1565</v>
      </c>
      <c r="D248" s="64" t="s">
        <v>1510</v>
      </c>
      <c r="E248" s="19">
        <v>4.8</v>
      </c>
      <c r="F248" s="6" t="s">
        <v>1425</v>
      </c>
      <c r="G248" s="6"/>
      <c r="H248" s="66">
        <f t="shared" si="24"/>
        <v>200000</v>
      </c>
      <c r="I248" s="12">
        <f t="shared" si="25"/>
        <v>-200000</v>
      </c>
      <c r="J248" s="21">
        <f t="shared" si="26"/>
        <v>3119000</v>
      </c>
    </row>
    <row r="249" spans="1:10" customFormat="1">
      <c r="A249" s="14" t="s">
        <v>256</v>
      </c>
      <c r="B249" s="63">
        <v>45466</v>
      </c>
      <c r="C249" s="6" t="s">
        <v>1566</v>
      </c>
      <c r="D249" s="64" t="s">
        <v>1567</v>
      </c>
      <c r="E249" s="6">
        <v>2.29</v>
      </c>
      <c r="F249" s="6" t="s">
        <v>1424</v>
      </c>
      <c r="G249" s="57">
        <v>2.2000000000000002</v>
      </c>
      <c r="H249" s="77">
        <f>$C$3*2</f>
        <v>400000</v>
      </c>
      <c r="I249" s="12">
        <f t="shared" si="25"/>
        <v>480000.00000000006</v>
      </c>
      <c r="J249" s="21">
        <f t="shared" si="26"/>
        <v>3599000</v>
      </c>
    </row>
    <row r="250" spans="1:10" customFormat="1">
      <c r="A250" s="14" t="s">
        <v>257</v>
      </c>
      <c r="B250" s="63">
        <v>45466</v>
      </c>
      <c r="C250" s="6" t="s">
        <v>1566</v>
      </c>
      <c r="D250" s="64" t="s">
        <v>1568</v>
      </c>
      <c r="E250" s="6">
        <v>4.45</v>
      </c>
      <c r="F250" s="6" t="s">
        <v>1424</v>
      </c>
      <c r="G250" s="57">
        <v>2.25</v>
      </c>
      <c r="H250" s="77">
        <f t="shared" ref="H250:H251" si="27">$C$3*2</f>
        <v>400000</v>
      </c>
      <c r="I250" s="12">
        <f t="shared" si="25"/>
        <v>500000</v>
      </c>
      <c r="J250" s="21">
        <f t="shared" si="26"/>
        <v>4099000</v>
      </c>
    </row>
    <row r="251" spans="1:10" customFormat="1">
      <c r="A251" s="14" t="s">
        <v>258</v>
      </c>
      <c r="B251" s="63">
        <v>45466</v>
      </c>
      <c r="C251" s="6" t="s">
        <v>1566</v>
      </c>
      <c r="D251" s="64" t="s">
        <v>1569</v>
      </c>
      <c r="E251" s="6">
        <v>9.25</v>
      </c>
      <c r="F251" s="6" t="s">
        <v>1424</v>
      </c>
      <c r="G251" s="57">
        <v>5.0999999999999996</v>
      </c>
      <c r="H251" s="77">
        <f t="shared" si="27"/>
        <v>400000</v>
      </c>
      <c r="I251" s="12">
        <f t="shared" si="25"/>
        <v>1639999.9999999998</v>
      </c>
      <c r="J251" s="21">
        <f t="shared" si="26"/>
        <v>5739000</v>
      </c>
    </row>
    <row r="252" spans="1:10" customFormat="1">
      <c r="A252" s="14" t="s">
        <v>259</v>
      </c>
      <c r="B252" s="63">
        <v>45466</v>
      </c>
      <c r="C252" s="6" t="s">
        <v>1570</v>
      </c>
      <c r="D252" s="54" t="s">
        <v>1498</v>
      </c>
      <c r="E252" s="6">
        <v>2.0299999999999998</v>
      </c>
      <c r="F252" s="6" t="s">
        <v>1425</v>
      </c>
      <c r="G252" s="6"/>
      <c r="H252" s="66">
        <f t="shared" ref="H252:H315" si="28">$C$3</f>
        <v>200000</v>
      </c>
      <c r="I252" s="12">
        <f t="shared" si="25"/>
        <v>-200000</v>
      </c>
      <c r="J252" s="21">
        <f t="shared" si="26"/>
        <v>5539000</v>
      </c>
    </row>
    <row r="253" spans="1:10" customFormat="1">
      <c r="A253" s="14" t="s">
        <v>260</v>
      </c>
      <c r="B253" s="63">
        <v>45466</v>
      </c>
      <c r="C253" s="6" t="s">
        <v>1570</v>
      </c>
      <c r="D253" s="54" t="s">
        <v>1422</v>
      </c>
      <c r="E253" s="6">
        <v>1.7</v>
      </c>
      <c r="F253" s="6" t="s">
        <v>1424</v>
      </c>
      <c r="G253" s="6"/>
      <c r="H253" s="66">
        <f t="shared" si="28"/>
        <v>200000</v>
      </c>
      <c r="I253" s="12">
        <f t="shared" si="25"/>
        <v>140000</v>
      </c>
      <c r="J253" s="21">
        <f t="shared" si="26"/>
        <v>5679000</v>
      </c>
    </row>
    <row r="254" spans="1:10" customFormat="1">
      <c r="A254" s="14" t="s">
        <v>261</v>
      </c>
      <c r="B254" s="63">
        <v>45466</v>
      </c>
      <c r="C254" s="6" t="s">
        <v>1571</v>
      </c>
      <c r="D254" s="64" t="s">
        <v>1500</v>
      </c>
      <c r="E254" s="6">
        <v>1.81</v>
      </c>
      <c r="F254" s="6" t="s">
        <v>1424</v>
      </c>
      <c r="G254" s="57">
        <v>1.75</v>
      </c>
      <c r="H254" s="66">
        <f t="shared" si="28"/>
        <v>200000</v>
      </c>
      <c r="I254" s="12">
        <f t="shared" si="25"/>
        <v>150000</v>
      </c>
      <c r="J254" s="21">
        <f t="shared" si="26"/>
        <v>5829000</v>
      </c>
    </row>
    <row r="255" spans="1:10" customFormat="1">
      <c r="A255" s="14" t="s">
        <v>262</v>
      </c>
      <c r="B255" s="63">
        <v>45466</v>
      </c>
      <c r="C255" s="6" t="s">
        <v>1571</v>
      </c>
      <c r="D255" s="54" t="s">
        <v>1429</v>
      </c>
      <c r="E255" s="6">
        <v>1.88</v>
      </c>
      <c r="F255" s="6" t="s">
        <v>1424</v>
      </c>
      <c r="G255" s="6"/>
      <c r="H255" s="66">
        <f t="shared" si="28"/>
        <v>200000</v>
      </c>
      <c r="I255" s="12">
        <f t="shared" si="25"/>
        <v>175999.99999999997</v>
      </c>
      <c r="J255" s="21">
        <f t="shared" si="26"/>
        <v>6005000</v>
      </c>
    </row>
    <row r="256" spans="1:10" customFormat="1">
      <c r="A256" s="14" t="s">
        <v>263</v>
      </c>
      <c r="B256" s="63">
        <v>45466</v>
      </c>
      <c r="C256" s="6" t="s">
        <v>1572</v>
      </c>
      <c r="D256" s="54" t="s">
        <v>1418</v>
      </c>
      <c r="E256" s="6">
        <v>1.91</v>
      </c>
      <c r="F256" s="6" t="s">
        <v>1424</v>
      </c>
      <c r="G256" s="6"/>
      <c r="H256" s="66">
        <f t="shared" si="28"/>
        <v>200000</v>
      </c>
      <c r="I256" s="12">
        <f t="shared" si="25"/>
        <v>181999.99999999997</v>
      </c>
      <c r="J256" s="21">
        <f t="shared" si="26"/>
        <v>6187000</v>
      </c>
    </row>
    <row r="257" spans="1:10" customFormat="1" ht="15" thickBot="1">
      <c r="A257" s="14" t="s">
        <v>264</v>
      </c>
      <c r="B257" s="72">
        <v>45466</v>
      </c>
      <c r="C257" s="55" t="s">
        <v>1572</v>
      </c>
      <c r="D257" s="55" t="s">
        <v>1426</v>
      </c>
      <c r="E257" s="55">
        <v>1.89</v>
      </c>
      <c r="F257" s="55" t="s">
        <v>1424</v>
      </c>
      <c r="G257" s="76">
        <v>1.8</v>
      </c>
      <c r="H257" s="66">
        <f t="shared" si="28"/>
        <v>200000</v>
      </c>
      <c r="I257" s="12">
        <f t="shared" si="25"/>
        <v>160000</v>
      </c>
      <c r="J257" s="21">
        <f t="shared" si="26"/>
        <v>6347000</v>
      </c>
    </row>
    <row r="258" spans="1:10" customFormat="1" ht="15" thickTop="1">
      <c r="A258" s="14" t="s">
        <v>265</v>
      </c>
      <c r="B258" s="63">
        <v>45467</v>
      </c>
      <c r="C258" s="6" t="s">
        <v>1573</v>
      </c>
      <c r="D258" s="6" t="s">
        <v>1431</v>
      </c>
      <c r="E258" s="6">
        <v>1.94</v>
      </c>
      <c r="F258" s="6" t="s">
        <v>1424</v>
      </c>
      <c r="G258" s="6"/>
      <c r="H258" s="66">
        <f t="shared" si="28"/>
        <v>200000</v>
      </c>
      <c r="I258" s="12">
        <f t="shared" si="25"/>
        <v>188000</v>
      </c>
      <c r="J258" s="21">
        <f t="shared" si="26"/>
        <v>6535000</v>
      </c>
    </row>
    <row r="259" spans="1:10" customFormat="1">
      <c r="A259" s="14" t="s">
        <v>266</v>
      </c>
      <c r="B259" s="63">
        <v>45467</v>
      </c>
      <c r="C259" s="6" t="s">
        <v>1573</v>
      </c>
      <c r="D259" s="6" t="s">
        <v>1574</v>
      </c>
      <c r="E259" s="6">
        <v>1.78</v>
      </c>
      <c r="F259" s="6" t="s">
        <v>1424</v>
      </c>
      <c r="G259" s="58">
        <v>1</v>
      </c>
      <c r="H259" s="66">
        <f t="shared" si="28"/>
        <v>200000</v>
      </c>
      <c r="I259" s="12">
        <f t="shared" si="25"/>
        <v>0</v>
      </c>
      <c r="J259" s="21">
        <f t="shared" si="26"/>
        <v>6535000</v>
      </c>
    </row>
    <row r="260" spans="1:10" customFormat="1">
      <c r="A260" s="14" t="s">
        <v>267</v>
      </c>
      <c r="B260" s="63">
        <v>45467</v>
      </c>
      <c r="C260" s="6" t="s">
        <v>1575</v>
      </c>
      <c r="D260" s="6" t="s">
        <v>1576</v>
      </c>
      <c r="E260" s="6">
        <v>1.6</v>
      </c>
      <c r="F260" s="6" t="s">
        <v>1425</v>
      </c>
      <c r="G260" s="6"/>
      <c r="H260" s="66">
        <f t="shared" si="28"/>
        <v>200000</v>
      </c>
      <c r="I260" s="12">
        <f t="shared" si="25"/>
        <v>-200000</v>
      </c>
      <c r="J260" s="21">
        <f t="shared" si="26"/>
        <v>6335000</v>
      </c>
    </row>
    <row r="261" spans="1:10" customFormat="1">
      <c r="A261" s="14" t="s">
        <v>268</v>
      </c>
      <c r="B261" s="63">
        <v>45467</v>
      </c>
      <c r="C261" s="6" t="s">
        <v>1575</v>
      </c>
      <c r="D261" s="64" t="s">
        <v>1432</v>
      </c>
      <c r="E261" s="6">
        <v>1.69</v>
      </c>
      <c r="F261" s="6" t="s">
        <v>1425</v>
      </c>
      <c r="G261" s="6"/>
      <c r="H261" s="66">
        <f t="shared" si="28"/>
        <v>200000</v>
      </c>
      <c r="I261" s="12">
        <f t="shared" ref="I261:I324" si="29">IF(G261&lt;&gt;"",IF(F261="nyertes",(G261-1)*H261,H261*(-1)),IF(F261="nyertes",(E261-1)*H261,H261*(-1)))</f>
        <v>-200000</v>
      </c>
      <c r="J261" s="21">
        <f t="shared" si="26"/>
        <v>6135000</v>
      </c>
    </row>
    <row r="262" spans="1:10" customFormat="1">
      <c r="A262" s="14" t="s">
        <v>269</v>
      </c>
      <c r="B262" s="63">
        <v>45467</v>
      </c>
      <c r="C262" s="6" t="s">
        <v>1577</v>
      </c>
      <c r="D262" s="6" t="s">
        <v>1578</v>
      </c>
      <c r="E262" s="6">
        <v>1.73</v>
      </c>
      <c r="F262" s="6" t="s">
        <v>1424</v>
      </c>
      <c r="G262" s="6"/>
      <c r="H262" s="66">
        <f t="shared" si="28"/>
        <v>200000</v>
      </c>
      <c r="I262" s="12">
        <f t="shared" si="29"/>
        <v>146000</v>
      </c>
      <c r="J262" s="21">
        <f t="shared" ref="J262:J325" si="30">J261+I262</f>
        <v>6281000</v>
      </c>
    </row>
    <row r="263" spans="1:10" customFormat="1">
      <c r="A263" s="14" t="s">
        <v>270</v>
      </c>
      <c r="B263" s="63">
        <v>45467</v>
      </c>
      <c r="C263" s="6" t="s">
        <v>1579</v>
      </c>
      <c r="D263" s="6" t="s">
        <v>1580</v>
      </c>
      <c r="E263" s="6">
        <v>1.42</v>
      </c>
      <c r="F263" s="6" t="s">
        <v>1425</v>
      </c>
      <c r="G263" s="6"/>
      <c r="H263" s="66">
        <f t="shared" si="28"/>
        <v>200000</v>
      </c>
      <c r="I263" s="12">
        <f t="shared" si="29"/>
        <v>-200000</v>
      </c>
      <c r="J263" s="21">
        <f t="shared" si="30"/>
        <v>6081000</v>
      </c>
    </row>
    <row r="264" spans="1:10" customFormat="1">
      <c r="A264" s="14" t="s">
        <v>271</v>
      </c>
      <c r="B264" s="63">
        <v>45467</v>
      </c>
      <c r="C264" s="6" t="s">
        <v>1581</v>
      </c>
      <c r="D264" s="6" t="s">
        <v>1417</v>
      </c>
      <c r="E264" s="6">
        <v>1.88</v>
      </c>
      <c r="F264" s="6" t="s">
        <v>1425</v>
      </c>
      <c r="G264" s="6"/>
      <c r="H264" s="66">
        <f t="shared" si="28"/>
        <v>200000</v>
      </c>
      <c r="I264" s="12">
        <f t="shared" si="29"/>
        <v>-200000</v>
      </c>
      <c r="J264" s="21">
        <f t="shared" si="30"/>
        <v>5881000</v>
      </c>
    </row>
    <row r="265" spans="1:10" customFormat="1">
      <c r="A265" s="14" t="s">
        <v>272</v>
      </c>
      <c r="B265" s="63">
        <v>45467</v>
      </c>
      <c r="C265" s="6" t="s">
        <v>1582</v>
      </c>
      <c r="D265" s="6" t="s">
        <v>1422</v>
      </c>
      <c r="E265" s="6">
        <v>1.79</v>
      </c>
      <c r="F265" s="6" t="s">
        <v>1424</v>
      </c>
      <c r="G265" s="6"/>
      <c r="H265" s="66">
        <f t="shared" si="28"/>
        <v>200000</v>
      </c>
      <c r="I265" s="12">
        <f t="shared" si="29"/>
        <v>158000</v>
      </c>
      <c r="J265" s="21">
        <f t="shared" si="30"/>
        <v>6039000</v>
      </c>
    </row>
    <row r="266" spans="1:10" customFormat="1">
      <c r="A266" s="14" t="s">
        <v>273</v>
      </c>
      <c r="B266" s="63">
        <v>45467</v>
      </c>
      <c r="C266" s="6" t="s">
        <v>1583</v>
      </c>
      <c r="D266" s="54" t="s">
        <v>1418</v>
      </c>
      <c r="E266" s="6">
        <v>2.3199999999999998</v>
      </c>
      <c r="F266" s="6" t="s">
        <v>1424</v>
      </c>
      <c r="G266" s="58">
        <v>1</v>
      </c>
      <c r="H266" s="66">
        <f t="shared" si="28"/>
        <v>200000</v>
      </c>
      <c r="I266" s="12">
        <f t="shared" si="29"/>
        <v>0</v>
      </c>
      <c r="J266" s="21">
        <f t="shared" si="30"/>
        <v>6039000</v>
      </c>
    </row>
    <row r="267" spans="1:10" customFormat="1" ht="15" thickBot="1">
      <c r="A267" s="14" t="s">
        <v>274</v>
      </c>
      <c r="B267" s="72">
        <v>45467</v>
      </c>
      <c r="C267" s="55" t="s">
        <v>1583</v>
      </c>
      <c r="D267" s="73" t="s">
        <v>1432</v>
      </c>
      <c r="E267" s="55">
        <v>2.48</v>
      </c>
      <c r="F267" s="55" t="s">
        <v>1424</v>
      </c>
      <c r="G267" s="62">
        <v>1</v>
      </c>
      <c r="H267" s="66">
        <f t="shared" si="28"/>
        <v>200000</v>
      </c>
      <c r="I267" s="12">
        <f t="shared" si="29"/>
        <v>0</v>
      </c>
      <c r="J267" s="21">
        <f t="shared" si="30"/>
        <v>6039000</v>
      </c>
    </row>
    <row r="268" spans="1:10" customFormat="1" ht="15" thickTop="1">
      <c r="A268" s="14" t="s">
        <v>275</v>
      </c>
      <c r="B268" s="63">
        <v>45468</v>
      </c>
      <c r="C268" s="6" t="s">
        <v>1584</v>
      </c>
      <c r="D268" s="54" t="s">
        <v>1471</v>
      </c>
      <c r="E268" s="6">
        <v>1.8</v>
      </c>
      <c r="F268" s="6" t="s">
        <v>1424</v>
      </c>
      <c r="G268" s="57">
        <v>1.7</v>
      </c>
      <c r="H268" s="66">
        <f t="shared" si="28"/>
        <v>200000</v>
      </c>
      <c r="I268" s="12">
        <f t="shared" si="29"/>
        <v>140000</v>
      </c>
      <c r="J268" s="21">
        <f t="shared" si="30"/>
        <v>6179000</v>
      </c>
    </row>
    <row r="269" spans="1:10" customFormat="1">
      <c r="A269" s="14" t="s">
        <v>276</v>
      </c>
      <c r="B269" s="63">
        <v>45468</v>
      </c>
      <c r="C269" s="6" t="s">
        <v>1584</v>
      </c>
      <c r="D269" s="6" t="s">
        <v>1428</v>
      </c>
      <c r="E269" s="6">
        <v>1.75</v>
      </c>
      <c r="F269" s="6" t="s">
        <v>1424</v>
      </c>
      <c r="G269" s="6"/>
      <c r="H269" s="66">
        <f t="shared" si="28"/>
        <v>200000</v>
      </c>
      <c r="I269" s="12">
        <f t="shared" si="29"/>
        <v>150000</v>
      </c>
      <c r="J269" s="21">
        <f t="shared" si="30"/>
        <v>6329000</v>
      </c>
    </row>
    <row r="270" spans="1:10" customFormat="1">
      <c r="A270" s="14" t="s">
        <v>277</v>
      </c>
      <c r="B270" s="63">
        <v>45468</v>
      </c>
      <c r="C270" s="6" t="s">
        <v>1584</v>
      </c>
      <c r="D270" s="54" t="s">
        <v>1419</v>
      </c>
      <c r="E270" s="6">
        <v>1.93</v>
      </c>
      <c r="F270" s="6" t="s">
        <v>1425</v>
      </c>
      <c r="G270" s="6"/>
      <c r="H270" s="66">
        <f t="shared" si="28"/>
        <v>200000</v>
      </c>
      <c r="I270" s="12">
        <f t="shared" si="29"/>
        <v>-200000</v>
      </c>
      <c r="J270" s="21">
        <f t="shared" si="30"/>
        <v>6129000</v>
      </c>
    </row>
    <row r="271" spans="1:10" customFormat="1">
      <c r="A271" s="14" t="s">
        <v>278</v>
      </c>
      <c r="B271" s="63">
        <v>45468</v>
      </c>
      <c r="C271" s="6" t="s">
        <v>1584</v>
      </c>
      <c r="D271" s="6" t="s">
        <v>1438</v>
      </c>
      <c r="E271" s="6">
        <v>1.82</v>
      </c>
      <c r="F271" s="6" t="s">
        <v>1424</v>
      </c>
      <c r="G271" s="6"/>
      <c r="H271" s="66">
        <f t="shared" si="28"/>
        <v>200000</v>
      </c>
      <c r="I271" s="12">
        <f t="shared" si="29"/>
        <v>164000</v>
      </c>
      <c r="J271" s="21">
        <f t="shared" si="30"/>
        <v>6293000</v>
      </c>
    </row>
    <row r="272" spans="1:10" customFormat="1">
      <c r="A272" s="14" t="s">
        <v>279</v>
      </c>
      <c r="B272" s="63">
        <v>45468</v>
      </c>
      <c r="C272" s="6" t="s">
        <v>1585</v>
      </c>
      <c r="D272" s="54" t="s">
        <v>1498</v>
      </c>
      <c r="E272" s="6">
        <v>1.77</v>
      </c>
      <c r="F272" s="6" t="s">
        <v>1425</v>
      </c>
      <c r="G272" s="6"/>
      <c r="H272" s="66">
        <f t="shared" si="28"/>
        <v>200000</v>
      </c>
      <c r="I272" s="12">
        <f t="shared" si="29"/>
        <v>-200000</v>
      </c>
      <c r="J272" s="21">
        <f t="shared" si="30"/>
        <v>6093000</v>
      </c>
    </row>
    <row r="273" spans="1:10" customFormat="1">
      <c r="A273" s="14" t="s">
        <v>280</v>
      </c>
      <c r="B273" s="63">
        <v>45468</v>
      </c>
      <c r="C273" s="6" t="s">
        <v>1585</v>
      </c>
      <c r="D273" s="6" t="s">
        <v>1422</v>
      </c>
      <c r="E273" s="6">
        <v>1.88</v>
      </c>
      <c r="F273" s="6" t="s">
        <v>1425</v>
      </c>
      <c r="G273" s="6"/>
      <c r="H273" s="66">
        <f t="shared" si="28"/>
        <v>200000</v>
      </c>
      <c r="I273" s="12">
        <f t="shared" si="29"/>
        <v>-200000</v>
      </c>
      <c r="J273" s="21">
        <f t="shared" si="30"/>
        <v>5893000</v>
      </c>
    </row>
    <row r="274" spans="1:10" customFormat="1">
      <c r="A274" s="14" t="s">
        <v>281</v>
      </c>
      <c r="B274" s="63">
        <v>45468</v>
      </c>
      <c r="C274" s="6" t="s">
        <v>1586</v>
      </c>
      <c r="D274" s="54" t="s">
        <v>1418</v>
      </c>
      <c r="E274" s="6">
        <v>2.95</v>
      </c>
      <c r="F274" s="6" t="s">
        <v>1424</v>
      </c>
      <c r="G274" s="6"/>
      <c r="H274" s="66">
        <f t="shared" si="28"/>
        <v>200000</v>
      </c>
      <c r="I274" s="12">
        <f t="shared" si="29"/>
        <v>390000.00000000006</v>
      </c>
      <c r="J274" s="21">
        <f t="shared" si="30"/>
        <v>6283000</v>
      </c>
    </row>
    <row r="275" spans="1:10" customFormat="1">
      <c r="A275" s="14" t="s">
        <v>282</v>
      </c>
      <c r="B275" s="63">
        <v>45468</v>
      </c>
      <c r="C275" s="6" t="s">
        <v>1586</v>
      </c>
      <c r="D275" s="6" t="s">
        <v>1417</v>
      </c>
      <c r="E275" s="6">
        <v>2.0499999999999998</v>
      </c>
      <c r="F275" s="6" t="s">
        <v>1425</v>
      </c>
      <c r="G275" s="6"/>
      <c r="H275" s="66">
        <f t="shared" si="28"/>
        <v>200000</v>
      </c>
      <c r="I275" s="12">
        <f t="shared" si="29"/>
        <v>-200000</v>
      </c>
      <c r="J275" s="21">
        <f t="shared" si="30"/>
        <v>6083000</v>
      </c>
    </row>
    <row r="276" spans="1:10" customFormat="1">
      <c r="A276" s="14" t="s">
        <v>283</v>
      </c>
      <c r="B276" s="63">
        <v>45468</v>
      </c>
      <c r="C276" s="6" t="s">
        <v>1587</v>
      </c>
      <c r="D276" s="6" t="s">
        <v>1500</v>
      </c>
      <c r="E276" s="6">
        <v>1.66</v>
      </c>
      <c r="F276" s="6" t="s">
        <v>1425</v>
      </c>
      <c r="G276" s="6"/>
      <c r="H276" s="66">
        <f t="shared" si="28"/>
        <v>200000</v>
      </c>
      <c r="I276" s="12">
        <f t="shared" si="29"/>
        <v>-200000</v>
      </c>
      <c r="J276" s="21">
        <f t="shared" si="30"/>
        <v>5883000</v>
      </c>
    </row>
    <row r="277" spans="1:10" customFormat="1">
      <c r="A277" s="14" t="s">
        <v>284</v>
      </c>
      <c r="B277" s="63">
        <v>45468</v>
      </c>
      <c r="C277" s="6" t="s">
        <v>1588</v>
      </c>
      <c r="D277" s="6" t="s">
        <v>1500</v>
      </c>
      <c r="E277" s="6">
        <v>1.63</v>
      </c>
      <c r="F277" s="6" t="s">
        <v>1424</v>
      </c>
      <c r="G277" s="6"/>
      <c r="H277" s="66">
        <f t="shared" si="28"/>
        <v>200000</v>
      </c>
      <c r="I277" s="12">
        <f t="shared" si="29"/>
        <v>125999.99999999999</v>
      </c>
      <c r="J277" s="21">
        <f t="shared" si="30"/>
        <v>6009000</v>
      </c>
    </row>
    <row r="278" spans="1:10" customFormat="1">
      <c r="A278" s="14" t="s">
        <v>285</v>
      </c>
      <c r="B278" s="63">
        <v>45469</v>
      </c>
      <c r="C278" s="19" t="s">
        <v>1589</v>
      </c>
      <c r="D278" s="54" t="s">
        <v>1419</v>
      </c>
      <c r="E278" s="6">
        <v>1.81</v>
      </c>
      <c r="F278" s="6" t="s">
        <v>1425</v>
      </c>
      <c r="G278" s="6"/>
      <c r="H278" s="66">
        <f t="shared" si="28"/>
        <v>200000</v>
      </c>
      <c r="I278" s="12">
        <f t="shared" si="29"/>
        <v>-200000</v>
      </c>
      <c r="J278" s="21">
        <f t="shared" si="30"/>
        <v>5809000</v>
      </c>
    </row>
    <row r="279" spans="1:10" customFormat="1">
      <c r="A279" s="14" t="s">
        <v>286</v>
      </c>
      <c r="B279" s="63">
        <v>45469</v>
      </c>
      <c r="C279" s="19" t="s">
        <v>1590</v>
      </c>
      <c r="D279" s="54" t="s">
        <v>1423</v>
      </c>
      <c r="E279" s="6">
        <v>1.83</v>
      </c>
      <c r="F279" s="6" t="s">
        <v>1425</v>
      </c>
      <c r="G279" s="6"/>
      <c r="H279" s="66">
        <f t="shared" si="28"/>
        <v>200000</v>
      </c>
      <c r="I279" s="12">
        <f t="shared" si="29"/>
        <v>-200000</v>
      </c>
      <c r="J279" s="21">
        <f t="shared" si="30"/>
        <v>5609000</v>
      </c>
    </row>
    <row r="280" spans="1:10" customFormat="1">
      <c r="A280" s="14" t="s">
        <v>287</v>
      </c>
      <c r="B280" s="63">
        <v>45469</v>
      </c>
      <c r="C280" s="19" t="s">
        <v>1589</v>
      </c>
      <c r="D280" s="6" t="s">
        <v>1427</v>
      </c>
      <c r="E280" s="6">
        <v>1.91</v>
      </c>
      <c r="F280" s="6" t="s">
        <v>1424</v>
      </c>
      <c r="G280" s="58">
        <v>1</v>
      </c>
      <c r="H280" s="77">
        <f>$C$3*2</f>
        <v>400000</v>
      </c>
      <c r="I280" s="12">
        <f t="shared" si="29"/>
        <v>0</v>
      </c>
      <c r="J280" s="21">
        <f t="shared" si="30"/>
        <v>5609000</v>
      </c>
    </row>
    <row r="281" spans="1:10" customFormat="1">
      <c r="A281" s="14" t="s">
        <v>288</v>
      </c>
      <c r="B281" s="63">
        <v>45469</v>
      </c>
      <c r="C281" s="6" t="s">
        <v>1591</v>
      </c>
      <c r="D281" s="6" t="s">
        <v>1592</v>
      </c>
      <c r="E281" s="6">
        <v>1.77</v>
      </c>
      <c r="F281" s="6" t="s">
        <v>1424</v>
      </c>
      <c r="G281" s="57">
        <v>1.69</v>
      </c>
      <c r="H281" s="66">
        <f t="shared" si="28"/>
        <v>200000</v>
      </c>
      <c r="I281" s="12">
        <f t="shared" si="29"/>
        <v>138000</v>
      </c>
      <c r="J281" s="21">
        <f t="shared" si="30"/>
        <v>5747000</v>
      </c>
    </row>
    <row r="282" spans="1:10" customFormat="1">
      <c r="A282" s="14" t="s">
        <v>289</v>
      </c>
      <c r="B282" s="63">
        <v>45469</v>
      </c>
      <c r="C282" s="6" t="s">
        <v>1593</v>
      </c>
      <c r="D282" s="65" t="s">
        <v>1432</v>
      </c>
      <c r="E282" s="6">
        <v>1.93</v>
      </c>
      <c r="F282" s="6" t="s">
        <v>1424</v>
      </c>
      <c r="G282" s="6"/>
      <c r="H282" s="66">
        <f t="shared" si="28"/>
        <v>200000</v>
      </c>
      <c r="I282" s="12">
        <f t="shared" si="29"/>
        <v>186000</v>
      </c>
      <c r="J282" s="21">
        <f t="shared" si="30"/>
        <v>5933000</v>
      </c>
    </row>
    <row r="283" spans="1:10" customFormat="1">
      <c r="A283" s="14" t="s">
        <v>290</v>
      </c>
      <c r="B283" s="63">
        <v>45469</v>
      </c>
      <c r="C283" s="6" t="s">
        <v>1593</v>
      </c>
      <c r="D283" s="54" t="s">
        <v>1427</v>
      </c>
      <c r="E283" s="6">
        <v>2.54</v>
      </c>
      <c r="F283" s="6" t="s">
        <v>1424</v>
      </c>
      <c r="G283" s="58">
        <v>1</v>
      </c>
      <c r="H283" s="66">
        <f t="shared" si="28"/>
        <v>200000</v>
      </c>
      <c r="I283" s="12">
        <f t="shared" si="29"/>
        <v>0</v>
      </c>
      <c r="J283" s="21">
        <f t="shared" si="30"/>
        <v>5933000</v>
      </c>
    </row>
    <row r="284" spans="1:10" customFormat="1">
      <c r="A284" s="14" t="s">
        <v>291</v>
      </c>
      <c r="B284" s="63">
        <v>45469</v>
      </c>
      <c r="C284" s="6" t="s">
        <v>1594</v>
      </c>
      <c r="D284" s="65" t="s">
        <v>1432</v>
      </c>
      <c r="E284" s="6">
        <v>2.08</v>
      </c>
      <c r="F284" s="6" t="s">
        <v>1424</v>
      </c>
      <c r="G284" s="57">
        <v>1.9</v>
      </c>
      <c r="H284" s="66">
        <f t="shared" si="28"/>
        <v>200000</v>
      </c>
      <c r="I284" s="12">
        <f t="shared" si="29"/>
        <v>179999.99999999997</v>
      </c>
      <c r="J284" s="21">
        <f t="shared" si="30"/>
        <v>6113000</v>
      </c>
    </row>
    <row r="285" spans="1:10" customFormat="1">
      <c r="A285" s="14" t="s">
        <v>292</v>
      </c>
      <c r="B285" s="63">
        <v>45469</v>
      </c>
      <c r="C285" s="6" t="s">
        <v>1594</v>
      </c>
      <c r="D285" s="54" t="s">
        <v>1427</v>
      </c>
      <c r="E285" s="6">
        <v>2.8</v>
      </c>
      <c r="F285" s="6" t="s">
        <v>1424</v>
      </c>
      <c r="G285" s="57">
        <v>2.2000000000000002</v>
      </c>
      <c r="H285" s="66">
        <f t="shared" si="28"/>
        <v>200000</v>
      </c>
      <c r="I285" s="12">
        <f t="shared" si="29"/>
        <v>240000.00000000003</v>
      </c>
      <c r="J285" s="21">
        <f t="shared" si="30"/>
        <v>6353000</v>
      </c>
    </row>
    <row r="286" spans="1:10" customFormat="1">
      <c r="A286" s="14" t="s">
        <v>293</v>
      </c>
      <c r="B286" s="63">
        <v>45469</v>
      </c>
      <c r="C286" s="6" t="s">
        <v>1595</v>
      </c>
      <c r="D286" s="65" t="s">
        <v>1432</v>
      </c>
      <c r="E286" s="6">
        <v>1.73</v>
      </c>
      <c r="F286" s="6" t="s">
        <v>1424</v>
      </c>
      <c r="G286" s="57">
        <v>1.68</v>
      </c>
      <c r="H286" s="66">
        <f t="shared" si="28"/>
        <v>200000</v>
      </c>
      <c r="I286" s="12">
        <f t="shared" si="29"/>
        <v>136000</v>
      </c>
      <c r="J286" s="21">
        <f t="shared" si="30"/>
        <v>6489000</v>
      </c>
    </row>
    <row r="287" spans="1:10" customFormat="1">
      <c r="A287" s="14" t="s">
        <v>294</v>
      </c>
      <c r="B287" s="63">
        <v>45469</v>
      </c>
      <c r="C287" s="6" t="s">
        <v>1595</v>
      </c>
      <c r="D287" s="6" t="s">
        <v>1542</v>
      </c>
      <c r="E287" s="6">
        <v>2.0499999999999998</v>
      </c>
      <c r="F287" s="6" t="s">
        <v>1425</v>
      </c>
      <c r="G287" s="6"/>
      <c r="H287" s="66">
        <f t="shared" si="28"/>
        <v>200000</v>
      </c>
      <c r="I287" s="12">
        <f t="shared" si="29"/>
        <v>-200000</v>
      </c>
      <c r="J287" s="21">
        <f t="shared" si="30"/>
        <v>6289000</v>
      </c>
    </row>
    <row r="288" spans="1:10" customFormat="1">
      <c r="A288" s="14" t="s">
        <v>295</v>
      </c>
      <c r="B288" s="63">
        <v>45470</v>
      </c>
      <c r="C288" s="19" t="s">
        <v>1596</v>
      </c>
      <c r="D288" s="54" t="s">
        <v>1418</v>
      </c>
      <c r="E288" s="6">
        <v>1.95</v>
      </c>
      <c r="F288" s="6" t="s">
        <v>1424</v>
      </c>
      <c r="G288" s="6"/>
      <c r="H288" s="66">
        <f t="shared" si="28"/>
        <v>200000</v>
      </c>
      <c r="I288" s="12">
        <f t="shared" si="29"/>
        <v>190000</v>
      </c>
      <c r="J288" s="21">
        <f t="shared" si="30"/>
        <v>6479000</v>
      </c>
    </row>
    <row r="289" spans="1:10" customFormat="1">
      <c r="A289" s="14" t="s">
        <v>296</v>
      </c>
      <c r="B289" s="63">
        <v>45470</v>
      </c>
      <c r="C289" s="19" t="s">
        <v>1596</v>
      </c>
      <c r="D289" s="54" t="s">
        <v>1427</v>
      </c>
      <c r="E289" s="6">
        <v>2.4900000000000002</v>
      </c>
      <c r="F289" s="6" t="s">
        <v>1424</v>
      </c>
      <c r="G289" s="57">
        <v>2</v>
      </c>
      <c r="H289" s="66">
        <f t="shared" si="28"/>
        <v>200000</v>
      </c>
      <c r="I289" s="12">
        <f t="shared" si="29"/>
        <v>200000</v>
      </c>
      <c r="J289" s="21">
        <f t="shared" si="30"/>
        <v>6679000</v>
      </c>
    </row>
    <row r="290" spans="1:10" customFormat="1">
      <c r="A290" s="14" t="s">
        <v>297</v>
      </c>
      <c r="B290" s="63">
        <v>45470</v>
      </c>
      <c r="C290" s="19" t="s">
        <v>1596</v>
      </c>
      <c r="D290" s="65" t="s">
        <v>1432</v>
      </c>
      <c r="E290" s="6">
        <v>1.89</v>
      </c>
      <c r="F290" s="6" t="s">
        <v>1424</v>
      </c>
      <c r="G290" s="6"/>
      <c r="H290" s="66">
        <f t="shared" si="28"/>
        <v>200000</v>
      </c>
      <c r="I290" s="12">
        <f t="shared" si="29"/>
        <v>177999.99999999997</v>
      </c>
      <c r="J290" s="21">
        <f t="shared" si="30"/>
        <v>6857000</v>
      </c>
    </row>
    <row r="291" spans="1:10" customFormat="1">
      <c r="A291" s="14" t="s">
        <v>298</v>
      </c>
      <c r="B291" s="63">
        <v>45470</v>
      </c>
      <c r="C291" s="19" t="s">
        <v>1597</v>
      </c>
      <c r="D291" s="65" t="s">
        <v>1432</v>
      </c>
      <c r="E291" s="6">
        <v>1.66</v>
      </c>
      <c r="F291" s="6" t="s">
        <v>1424</v>
      </c>
      <c r="G291" s="6"/>
      <c r="H291" s="66">
        <f t="shared" si="28"/>
        <v>200000</v>
      </c>
      <c r="I291" s="12">
        <f t="shared" si="29"/>
        <v>131999.99999999997</v>
      </c>
      <c r="J291" s="21">
        <f t="shared" si="30"/>
        <v>6989000</v>
      </c>
    </row>
    <row r="292" spans="1:10" customFormat="1">
      <c r="A292" s="14" t="s">
        <v>299</v>
      </c>
      <c r="B292" s="63">
        <v>45470</v>
      </c>
      <c r="C292" s="19" t="s">
        <v>1597</v>
      </c>
      <c r="D292" s="54" t="s">
        <v>1427</v>
      </c>
      <c r="E292" s="6">
        <v>2.1</v>
      </c>
      <c r="F292" s="6" t="s">
        <v>1424</v>
      </c>
      <c r="G292" s="57">
        <v>1.8</v>
      </c>
      <c r="H292" s="66">
        <f t="shared" si="28"/>
        <v>200000</v>
      </c>
      <c r="I292" s="12">
        <f t="shared" si="29"/>
        <v>160000</v>
      </c>
      <c r="J292" s="21">
        <f t="shared" si="30"/>
        <v>7149000</v>
      </c>
    </row>
    <row r="293" spans="1:10" customFormat="1" ht="15" thickBot="1">
      <c r="A293" s="14" t="s">
        <v>300</v>
      </c>
      <c r="B293" s="72">
        <v>45470</v>
      </c>
      <c r="C293" s="78" t="s">
        <v>1597</v>
      </c>
      <c r="D293" s="55" t="s">
        <v>1418</v>
      </c>
      <c r="E293" s="55">
        <v>1.77</v>
      </c>
      <c r="F293" s="55" t="s">
        <v>1425</v>
      </c>
      <c r="G293" s="55"/>
      <c r="H293" s="66">
        <f t="shared" si="28"/>
        <v>200000</v>
      </c>
      <c r="I293" s="12">
        <f t="shared" si="29"/>
        <v>-200000</v>
      </c>
      <c r="J293" s="21">
        <f t="shared" si="30"/>
        <v>6949000</v>
      </c>
    </row>
    <row r="294" spans="1:10" customFormat="1" ht="15" thickTop="1">
      <c r="A294" s="14" t="s">
        <v>301</v>
      </c>
      <c r="B294" s="63">
        <v>45471</v>
      </c>
      <c r="C294" s="16" t="s">
        <v>1598</v>
      </c>
      <c r="D294" s="65" t="s">
        <v>1599</v>
      </c>
      <c r="E294" s="6">
        <v>2.08</v>
      </c>
      <c r="F294" s="6" t="s">
        <v>1425</v>
      </c>
      <c r="G294" s="6"/>
      <c r="H294" s="66">
        <f t="shared" si="28"/>
        <v>200000</v>
      </c>
      <c r="I294" s="12">
        <f t="shared" si="29"/>
        <v>-200000</v>
      </c>
      <c r="J294" s="21">
        <f t="shared" si="30"/>
        <v>6749000</v>
      </c>
    </row>
    <row r="295" spans="1:10" customFormat="1">
      <c r="A295" s="14" t="s">
        <v>302</v>
      </c>
      <c r="B295" s="63">
        <v>45471</v>
      </c>
      <c r="C295" s="16" t="s">
        <v>1598</v>
      </c>
      <c r="D295" s="54" t="s">
        <v>1512</v>
      </c>
      <c r="E295" s="6">
        <v>1.52</v>
      </c>
      <c r="F295" s="6" t="s">
        <v>1425</v>
      </c>
      <c r="G295" s="6"/>
      <c r="H295" s="66">
        <f t="shared" si="28"/>
        <v>200000</v>
      </c>
      <c r="I295" s="12">
        <f t="shared" si="29"/>
        <v>-200000</v>
      </c>
      <c r="J295" s="21">
        <f t="shared" si="30"/>
        <v>6549000</v>
      </c>
    </row>
    <row r="296" spans="1:10" customFormat="1">
      <c r="A296" s="14" t="s">
        <v>303</v>
      </c>
      <c r="B296" s="63">
        <v>45471</v>
      </c>
      <c r="C296" s="6" t="s">
        <v>1600</v>
      </c>
      <c r="D296" s="54" t="s">
        <v>1427</v>
      </c>
      <c r="E296" s="6">
        <v>1.69</v>
      </c>
      <c r="F296" s="6" t="s">
        <v>1425</v>
      </c>
      <c r="G296" s="6"/>
      <c r="H296" s="66">
        <f t="shared" si="28"/>
        <v>200000</v>
      </c>
      <c r="I296" s="12">
        <f t="shared" si="29"/>
        <v>-200000</v>
      </c>
      <c r="J296" s="21">
        <f t="shared" si="30"/>
        <v>6349000</v>
      </c>
    </row>
    <row r="297" spans="1:10" customFormat="1">
      <c r="A297" s="14" t="s">
        <v>304</v>
      </c>
      <c r="B297" s="63">
        <v>45471</v>
      </c>
      <c r="C297" s="6" t="s">
        <v>1601</v>
      </c>
      <c r="D297" s="65" t="s">
        <v>1417</v>
      </c>
      <c r="E297" s="6">
        <v>2.13</v>
      </c>
      <c r="F297" s="6" t="s">
        <v>1424</v>
      </c>
      <c r="G297" s="6"/>
      <c r="H297" s="66">
        <f t="shared" si="28"/>
        <v>200000</v>
      </c>
      <c r="I297" s="12">
        <f t="shared" si="29"/>
        <v>225999.99999999997</v>
      </c>
      <c r="J297" s="21">
        <f t="shared" si="30"/>
        <v>6575000</v>
      </c>
    </row>
    <row r="298" spans="1:10" customFormat="1">
      <c r="A298" s="14" t="s">
        <v>305</v>
      </c>
      <c r="B298" s="63">
        <v>45471</v>
      </c>
      <c r="C298" s="6" t="s">
        <v>1602</v>
      </c>
      <c r="D298" s="54" t="s">
        <v>1427</v>
      </c>
      <c r="E298" s="6">
        <v>1.77</v>
      </c>
      <c r="F298" s="6" t="s">
        <v>1424</v>
      </c>
      <c r="G298" s="6"/>
      <c r="H298" s="66">
        <f t="shared" si="28"/>
        <v>200000</v>
      </c>
      <c r="I298" s="12">
        <f t="shared" si="29"/>
        <v>154000</v>
      </c>
      <c r="J298" s="21">
        <f t="shared" si="30"/>
        <v>6729000</v>
      </c>
    </row>
    <row r="299" spans="1:10" customFormat="1">
      <c r="A299" s="14" t="s">
        <v>306</v>
      </c>
      <c r="B299" s="63">
        <v>45471</v>
      </c>
      <c r="C299" s="6" t="s">
        <v>1603</v>
      </c>
      <c r="D299" s="65" t="s">
        <v>1432</v>
      </c>
      <c r="E299" s="6">
        <v>1.93</v>
      </c>
      <c r="F299" s="6" t="s">
        <v>1425</v>
      </c>
      <c r="G299" s="6"/>
      <c r="H299" s="66">
        <f t="shared" si="28"/>
        <v>200000</v>
      </c>
      <c r="I299" s="12">
        <f t="shared" si="29"/>
        <v>-200000</v>
      </c>
      <c r="J299" s="21">
        <f t="shared" si="30"/>
        <v>6529000</v>
      </c>
    </row>
    <row r="300" spans="1:10" customFormat="1" ht="15" thickBot="1">
      <c r="A300" s="14" t="s">
        <v>307</v>
      </c>
      <c r="B300" s="72">
        <v>45471</v>
      </c>
      <c r="C300" s="55" t="s">
        <v>1604</v>
      </c>
      <c r="D300" s="73" t="s">
        <v>1432</v>
      </c>
      <c r="E300" s="55">
        <v>1.93</v>
      </c>
      <c r="F300" s="55" t="s">
        <v>1425</v>
      </c>
      <c r="G300" s="55"/>
      <c r="H300" s="66">
        <f t="shared" si="28"/>
        <v>200000</v>
      </c>
      <c r="I300" s="12">
        <f t="shared" si="29"/>
        <v>-200000</v>
      </c>
      <c r="J300" s="21">
        <f t="shared" si="30"/>
        <v>6329000</v>
      </c>
    </row>
    <row r="301" spans="1:10" customFormat="1" ht="15" thickTop="1">
      <c r="A301" s="14" t="s">
        <v>308</v>
      </c>
      <c r="B301" s="63">
        <v>45472</v>
      </c>
      <c r="C301" s="6" t="s">
        <v>1605</v>
      </c>
      <c r="D301" s="54" t="s">
        <v>1426</v>
      </c>
      <c r="E301" s="6">
        <v>1.85</v>
      </c>
      <c r="F301" s="6" t="s">
        <v>1424</v>
      </c>
      <c r="G301" s="6"/>
      <c r="H301" s="66">
        <f t="shared" si="28"/>
        <v>200000</v>
      </c>
      <c r="I301" s="12">
        <f t="shared" si="29"/>
        <v>170000.00000000003</v>
      </c>
      <c r="J301" s="21">
        <f t="shared" si="30"/>
        <v>6499000</v>
      </c>
    </row>
    <row r="302" spans="1:10" customFormat="1">
      <c r="A302" s="14" t="s">
        <v>309</v>
      </c>
      <c r="B302" s="63">
        <v>45472</v>
      </c>
      <c r="C302" s="6" t="s">
        <v>1606</v>
      </c>
      <c r="D302" s="54" t="s">
        <v>1426</v>
      </c>
      <c r="E302" s="6">
        <v>1.83</v>
      </c>
      <c r="F302" s="6" t="s">
        <v>1424</v>
      </c>
      <c r="G302" s="6"/>
      <c r="H302" s="66">
        <f t="shared" si="28"/>
        <v>200000</v>
      </c>
      <c r="I302" s="12">
        <f t="shared" si="29"/>
        <v>166000</v>
      </c>
      <c r="J302" s="21">
        <f t="shared" si="30"/>
        <v>6665000</v>
      </c>
    </row>
    <row r="303" spans="1:10" customFormat="1">
      <c r="A303" s="14" t="s">
        <v>310</v>
      </c>
      <c r="B303" s="63">
        <v>45472</v>
      </c>
      <c r="C303" s="6" t="s">
        <v>1607</v>
      </c>
      <c r="D303" s="54" t="s">
        <v>1426</v>
      </c>
      <c r="E303" s="6">
        <v>2.06</v>
      </c>
      <c r="F303" s="6" t="s">
        <v>1425</v>
      </c>
      <c r="G303" s="6"/>
      <c r="H303" s="66">
        <f t="shared" si="28"/>
        <v>200000</v>
      </c>
      <c r="I303" s="12">
        <f t="shared" si="29"/>
        <v>-200000</v>
      </c>
      <c r="J303" s="21">
        <f t="shared" si="30"/>
        <v>6465000</v>
      </c>
    </row>
    <row r="304" spans="1:10" customFormat="1">
      <c r="A304" s="14" t="s">
        <v>311</v>
      </c>
      <c r="B304" s="63">
        <v>45472</v>
      </c>
      <c r="C304" s="6" t="s">
        <v>1608</v>
      </c>
      <c r="D304" s="54" t="s">
        <v>1422</v>
      </c>
      <c r="E304" s="6">
        <v>1.68</v>
      </c>
      <c r="F304" s="6" t="s">
        <v>1424</v>
      </c>
      <c r="G304" s="58">
        <v>1</v>
      </c>
      <c r="H304" s="66">
        <f t="shared" si="28"/>
        <v>200000</v>
      </c>
      <c r="I304" s="12">
        <f t="shared" si="29"/>
        <v>0</v>
      </c>
      <c r="J304" s="21">
        <f t="shared" si="30"/>
        <v>6465000</v>
      </c>
    </row>
    <row r="305" spans="1:10" customFormat="1">
      <c r="A305" s="14" t="s">
        <v>312</v>
      </c>
      <c r="B305" s="63">
        <v>45472</v>
      </c>
      <c r="C305" s="6" t="s">
        <v>1608</v>
      </c>
      <c r="D305" s="54" t="s">
        <v>1498</v>
      </c>
      <c r="E305" s="6">
        <v>1.64</v>
      </c>
      <c r="F305" s="6" t="s">
        <v>1425</v>
      </c>
      <c r="G305" s="6"/>
      <c r="H305" s="66">
        <f t="shared" si="28"/>
        <v>200000</v>
      </c>
      <c r="I305" s="12">
        <f t="shared" si="29"/>
        <v>-200000</v>
      </c>
      <c r="J305" s="21">
        <f t="shared" si="30"/>
        <v>6265000</v>
      </c>
    </row>
    <row r="306" spans="1:10" customFormat="1">
      <c r="A306" s="14" t="s">
        <v>313</v>
      </c>
      <c r="B306" s="63">
        <v>45472</v>
      </c>
      <c r="C306" s="6" t="s">
        <v>1609</v>
      </c>
      <c r="D306" s="54" t="s">
        <v>1418</v>
      </c>
      <c r="E306" s="6">
        <v>1.74</v>
      </c>
      <c r="F306" s="6" t="s">
        <v>1425</v>
      </c>
      <c r="G306" s="6"/>
      <c r="H306" s="66">
        <f t="shared" si="28"/>
        <v>200000</v>
      </c>
      <c r="I306" s="12">
        <f t="shared" si="29"/>
        <v>-200000</v>
      </c>
      <c r="J306" s="21">
        <f t="shared" si="30"/>
        <v>6065000</v>
      </c>
    </row>
    <row r="307" spans="1:10" customFormat="1">
      <c r="A307" s="14" t="s">
        <v>314</v>
      </c>
      <c r="B307" s="63">
        <v>45472</v>
      </c>
      <c r="C307" s="6" t="s">
        <v>1609</v>
      </c>
      <c r="D307" s="54" t="s">
        <v>1427</v>
      </c>
      <c r="E307" s="6">
        <v>1.97</v>
      </c>
      <c r="F307" s="6" t="s">
        <v>1424</v>
      </c>
      <c r="G307" s="58">
        <v>1</v>
      </c>
      <c r="H307" s="66">
        <f t="shared" si="28"/>
        <v>200000</v>
      </c>
      <c r="I307" s="12">
        <f t="shared" si="29"/>
        <v>0</v>
      </c>
      <c r="J307" s="21">
        <f t="shared" si="30"/>
        <v>6065000</v>
      </c>
    </row>
    <row r="308" spans="1:10" customFormat="1">
      <c r="A308" s="14" t="s">
        <v>315</v>
      </c>
      <c r="B308" s="63">
        <v>45472</v>
      </c>
      <c r="C308" s="6" t="s">
        <v>1610</v>
      </c>
      <c r="D308" s="65" t="s">
        <v>1432</v>
      </c>
      <c r="E308" s="6">
        <v>1.81</v>
      </c>
      <c r="F308" s="6" t="s">
        <v>1424</v>
      </c>
      <c r="G308" s="57">
        <v>1.6</v>
      </c>
      <c r="H308" s="66">
        <f t="shared" si="28"/>
        <v>200000</v>
      </c>
      <c r="I308" s="12">
        <f t="shared" si="29"/>
        <v>120000.00000000001</v>
      </c>
      <c r="J308" s="21">
        <f t="shared" si="30"/>
        <v>6185000</v>
      </c>
    </row>
    <row r="309" spans="1:10" customFormat="1">
      <c r="A309" s="14" t="s">
        <v>316</v>
      </c>
      <c r="B309" s="63">
        <v>45472</v>
      </c>
      <c r="C309" s="6" t="s">
        <v>1610</v>
      </c>
      <c r="D309" s="6" t="s">
        <v>1524</v>
      </c>
      <c r="E309" s="6">
        <v>1.74</v>
      </c>
      <c r="F309" s="6" t="s">
        <v>1424</v>
      </c>
      <c r="G309" s="57">
        <v>1.68</v>
      </c>
      <c r="H309" s="66">
        <f t="shared" si="28"/>
        <v>200000</v>
      </c>
      <c r="I309" s="12">
        <f t="shared" si="29"/>
        <v>136000</v>
      </c>
      <c r="J309" s="21">
        <f t="shared" si="30"/>
        <v>6321000</v>
      </c>
    </row>
    <row r="310" spans="1:10" customFormat="1">
      <c r="A310" s="14" t="s">
        <v>317</v>
      </c>
      <c r="B310" s="63">
        <v>45472</v>
      </c>
      <c r="C310" s="6" t="s">
        <v>1611</v>
      </c>
      <c r="D310" s="65" t="s">
        <v>1430</v>
      </c>
      <c r="E310" s="6">
        <v>2.75</v>
      </c>
      <c r="F310" s="6" t="s">
        <v>1425</v>
      </c>
      <c r="G310" s="6"/>
      <c r="H310" s="66">
        <f t="shared" si="28"/>
        <v>200000</v>
      </c>
      <c r="I310" s="12">
        <f t="shared" si="29"/>
        <v>-200000</v>
      </c>
      <c r="J310" s="21">
        <f t="shared" si="30"/>
        <v>6121000</v>
      </c>
    </row>
    <row r="311" spans="1:10" customFormat="1">
      <c r="A311" s="14" t="s">
        <v>318</v>
      </c>
      <c r="B311" s="63">
        <v>45472</v>
      </c>
      <c r="C311" s="6" t="s">
        <v>1611</v>
      </c>
      <c r="D311" s="65" t="s">
        <v>1432</v>
      </c>
      <c r="E311" s="6">
        <v>1.78</v>
      </c>
      <c r="F311" s="6" t="s">
        <v>1425</v>
      </c>
      <c r="G311" s="6"/>
      <c r="H311" s="66">
        <f t="shared" si="28"/>
        <v>200000</v>
      </c>
      <c r="I311" s="12">
        <f t="shared" si="29"/>
        <v>-200000</v>
      </c>
      <c r="J311" s="21">
        <f t="shared" si="30"/>
        <v>5921000</v>
      </c>
    </row>
    <row r="312" spans="1:10" customFormat="1" ht="15" thickBot="1">
      <c r="A312" s="14" t="s">
        <v>319</v>
      </c>
      <c r="B312" s="72">
        <v>45472</v>
      </c>
      <c r="C312" s="55" t="s">
        <v>1608</v>
      </c>
      <c r="D312" s="73" t="s">
        <v>1417</v>
      </c>
      <c r="E312" s="55">
        <v>2.7</v>
      </c>
      <c r="F312" s="55" t="s">
        <v>1425</v>
      </c>
      <c r="G312" s="55"/>
      <c r="H312" s="66">
        <f t="shared" si="28"/>
        <v>200000</v>
      </c>
      <c r="I312" s="12">
        <f t="shared" si="29"/>
        <v>-200000</v>
      </c>
      <c r="J312" s="21">
        <f t="shared" si="30"/>
        <v>5721000</v>
      </c>
    </row>
    <row r="313" spans="1:10" customFormat="1" ht="15" thickTop="1">
      <c r="A313" s="14" t="s">
        <v>320</v>
      </c>
      <c r="B313" s="63">
        <v>45473</v>
      </c>
      <c r="C313" s="6" t="s">
        <v>1612</v>
      </c>
      <c r="D313" s="54" t="s">
        <v>1426</v>
      </c>
      <c r="E313" s="6">
        <v>1.53</v>
      </c>
      <c r="F313" s="6" t="s">
        <v>1425</v>
      </c>
      <c r="G313" s="6"/>
      <c r="H313" s="66">
        <f t="shared" si="28"/>
        <v>200000</v>
      </c>
      <c r="I313" s="12">
        <f t="shared" si="29"/>
        <v>-200000</v>
      </c>
      <c r="J313" s="21">
        <f t="shared" si="30"/>
        <v>5521000</v>
      </c>
    </row>
    <row r="314" spans="1:10" customFormat="1">
      <c r="A314" s="14" t="s">
        <v>321</v>
      </c>
      <c r="B314" s="63">
        <v>45473</v>
      </c>
      <c r="C314" s="6" t="s">
        <v>1613</v>
      </c>
      <c r="D314" s="54" t="s">
        <v>1426</v>
      </c>
      <c r="E314" s="6">
        <v>1.51</v>
      </c>
      <c r="F314" s="6" t="s">
        <v>1424</v>
      </c>
      <c r="G314" s="6"/>
      <c r="H314" s="66">
        <f t="shared" si="28"/>
        <v>200000</v>
      </c>
      <c r="I314" s="12">
        <f t="shared" si="29"/>
        <v>102000</v>
      </c>
      <c r="J314" s="21">
        <f t="shared" si="30"/>
        <v>5623000</v>
      </c>
    </row>
    <row r="315" spans="1:10" customFormat="1">
      <c r="A315" s="14" t="s">
        <v>322</v>
      </c>
      <c r="B315" s="63">
        <v>45473</v>
      </c>
      <c r="C315" s="6" t="s">
        <v>1613</v>
      </c>
      <c r="D315" s="65" t="s">
        <v>1432</v>
      </c>
      <c r="E315" s="6">
        <v>1.88</v>
      </c>
      <c r="F315" s="6" t="s">
        <v>1424</v>
      </c>
      <c r="G315" s="6"/>
      <c r="H315" s="66">
        <f t="shared" si="28"/>
        <v>200000</v>
      </c>
      <c r="I315" s="12">
        <f t="shared" si="29"/>
        <v>175999.99999999997</v>
      </c>
      <c r="J315" s="21">
        <f t="shared" si="30"/>
        <v>5799000</v>
      </c>
    </row>
    <row r="316" spans="1:10" customFormat="1">
      <c r="A316" s="14" t="s">
        <v>323</v>
      </c>
      <c r="B316" s="63">
        <v>45473</v>
      </c>
      <c r="C316" s="6" t="s">
        <v>1614</v>
      </c>
      <c r="D316" s="54" t="s">
        <v>1426</v>
      </c>
      <c r="E316" s="6">
        <v>1.61</v>
      </c>
      <c r="F316" s="6" t="s">
        <v>1424</v>
      </c>
      <c r="G316" s="58">
        <v>1</v>
      </c>
      <c r="H316" s="66">
        <f t="shared" ref="H316:H326" si="31">$C$3</f>
        <v>200000</v>
      </c>
      <c r="I316" s="12">
        <f t="shared" si="29"/>
        <v>0</v>
      </c>
      <c r="J316" s="21">
        <f t="shared" si="30"/>
        <v>5799000</v>
      </c>
    </row>
    <row r="317" spans="1:10" customFormat="1">
      <c r="A317" s="14" t="s">
        <v>324</v>
      </c>
      <c r="B317" s="63">
        <v>45473</v>
      </c>
      <c r="C317" s="6" t="s">
        <v>1615</v>
      </c>
      <c r="D317" s="54" t="s">
        <v>1418</v>
      </c>
      <c r="E317" s="6">
        <v>1.91</v>
      </c>
      <c r="F317" s="6" t="s">
        <v>1424</v>
      </c>
      <c r="G317" s="57">
        <v>1.7</v>
      </c>
      <c r="H317" s="66">
        <f t="shared" si="31"/>
        <v>200000</v>
      </c>
      <c r="I317" s="12">
        <f t="shared" si="29"/>
        <v>140000</v>
      </c>
      <c r="J317" s="21">
        <f t="shared" si="30"/>
        <v>5939000</v>
      </c>
    </row>
    <row r="318" spans="1:10" customFormat="1">
      <c r="A318" s="14" t="s">
        <v>325</v>
      </c>
      <c r="B318" s="63">
        <v>45473</v>
      </c>
      <c r="C318" s="6" t="s">
        <v>1615</v>
      </c>
      <c r="D318" s="65" t="s">
        <v>1432</v>
      </c>
      <c r="E318" s="6">
        <v>1.85</v>
      </c>
      <c r="F318" s="6" t="s">
        <v>1424</v>
      </c>
      <c r="G318" s="6"/>
      <c r="H318" s="66">
        <f t="shared" si="31"/>
        <v>200000</v>
      </c>
      <c r="I318" s="12">
        <f t="shared" si="29"/>
        <v>170000.00000000003</v>
      </c>
      <c r="J318" s="21">
        <f t="shared" si="30"/>
        <v>6109000</v>
      </c>
    </row>
    <row r="319" spans="1:10" customFormat="1">
      <c r="A319" s="14" t="s">
        <v>326</v>
      </c>
      <c r="B319" s="63">
        <v>45473</v>
      </c>
      <c r="C319" s="6" t="s">
        <v>1616</v>
      </c>
      <c r="D319" s="65" t="s">
        <v>1432</v>
      </c>
      <c r="E319" s="6">
        <v>1.71</v>
      </c>
      <c r="F319" s="6" t="s">
        <v>1425</v>
      </c>
      <c r="G319" s="6"/>
      <c r="H319" s="66">
        <f t="shared" si="31"/>
        <v>200000</v>
      </c>
      <c r="I319" s="12">
        <f t="shared" si="29"/>
        <v>-200000</v>
      </c>
      <c r="J319" s="21">
        <f t="shared" si="30"/>
        <v>5909000</v>
      </c>
    </row>
    <row r="320" spans="1:10" customFormat="1">
      <c r="A320" s="14" t="s">
        <v>327</v>
      </c>
      <c r="B320" s="63">
        <v>45473</v>
      </c>
      <c r="C320" s="6" t="s">
        <v>1617</v>
      </c>
      <c r="D320" s="54" t="s">
        <v>1426</v>
      </c>
      <c r="E320" s="6">
        <v>1.9</v>
      </c>
      <c r="F320" s="6" t="s">
        <v>1424</v>
      </c>
      <c r="G320" s="6"/>
      <c r="H320" s="66">
        <f t="shared" si="31"/>
        <v>200000</v>
      </c>
      <c r="I320" s="12">
        <f t="shared" si="29"/>
        <v>179999.99999999997</v>
      </c>
      <c r="J320" s="21">
        <f t="shared" si="30"/>
        <v>6089000</v>
      </c>
    </row>
    <row r="321" spans="1:10" customFormat="1">
      <c r="A321" s="14" t="s">
        <v>328</v>
      </c>
      <c r="B321" s="63">
        <v>45473</v>
      </c>
      <c r="C321" s="6" t="s">
        <v>1618</v>
      </c>
      <c r="D321" s="65" t="s">
        <v>1432</v>
      </c>
      <c r="E321" s="6">
        <v>1.92</v>
      </c>
      <c r="F321" s="6" t="s">
        <v>1424</v>
      </c>
      <c r="G321" s="6"/>
      <c r="H321" s="66">
        <f t="shared" si="31"/>
        <v>200000</v>
      </c>
      <c r="I321" s="12">
        <f t="shared" si="29"/>
        <v>184000</v>
      </c>
      <c r="J321" s="21">
        <f t="shared" si="30"/>
        <v>6273000</v>
      </c>
    </row>
    <row r="322" spans="1:10" customFormat="1">
      <c r="A322" s="14" t="s">
        <v>329</v>
      </c>
      <c r="B322" s="63">
        <v>45473</v>
      </c>
      <c r="C322" s="6" t="s">
        <v>1619</v>
      </c>
      <c r="D322" s="54" t="s">
        <v>1426</v>
      </c>
      <c r="E322" s="6">
        <v>1.91</v>
      </c>
      <c r="F322" s="6" t="s">
        <v>1424</v>
      </c>
      <c r="G322" s="57">
        <v>1.87</v>
      </c>
      <c r="H322" s="66">
        <f t="shared" si="31"/>
        <v>200000</v>
      </c>
      <c r="I322" s="12">
        <f t="shared" si="29"/>
        <v>174000.00000000003</v>
      </c>
      <c r="J322" s="21">
        <f t="shared" si="30"/>
        <v>6447000</v>
      </c>
    </row>
    <row r="323" spans="1:10" customFormat="1">
      <c r="A323" s="14" t="s">
        <v>330</v>
      </c>
      <c r="B323" s="63">
        <v>45473</v>
      </c>
      <c r="C323" s="6" t="s">
        <v>1620</v>
      </c>
      <c r="D323" s="65" t="s">
        <v>1432</v>
      </c>
      <c r="E323" s="6">
        <v>1.71</v>
      </c>
      <c r="F323" s="6" t="s">
        <v>1424</v>
      </c>
      <c r="G323" s="57">
        <v>1.68</v>
      </c>
      <c r="H323" s="66">
        <f t="shared" si="31"/>
        <v>200000</v>
      </c>
      <c r="I323" s="12">
        <f t="shared" si="29"/>
        <v>136000</v>
      </c>
      <c r="J323" s="21">
        <f t="shared" si="30"/>
        <v>6583000</v>
      </c>
    </row>
    <row r="324" spans="1:10" customFormat="1">
      <c r="A324" s="14" t="s">
        <v>331</v>
      </c>
      <c r="B324" s="63">
        <v>45473</v>
      </c>
      <c r="C324" s="16" t="s">
        <v>1621</v>
      </c>
      <c r="D324" s="19" t="s">
        <v>1426</v>
      </c>
      <c r="E324" s="16">
        <v>1.93</v>
      </c>
      <c r="F324" s="16" t="s">
        <v>1424</v>
      </c>
      <c r="G324" s="57">
        <v>1.88</v>
      </c>
      <c r="H324" s="66">
        <f t="shared" si="31"/>
        <v>200000</v>
      </c>
      <c r="I324" s="12">
        <f t="shared" si="29"/>
        <v>175999.99999999997</v>
      </c>
      <c r="J324" s="21">
        <f t="shared" si="30"/>
        <v>6759000</v>
      </c>
    </row>
    <row r="325" spans="1:10" customFormat="1">
      <c r="A325" s="14" t="s">
        <v>332</v>
      </c>
      <c r="B325" s="63">
        <v>45473</v>
      </c>
      <c r="C325" s="6" t="s">
        <v>1622</v>
      </c>
      <c r="D325" s="65" t="s">
        <v>1432</v>
      </c>
      <c r="E325" s="6">
        <v>1.83</v>
      </c>
      <c r="F325" s="6" t="s">
        <v>1425</v>
      </c>
      <c r="G325" s="6"/>
      <c r="H325" s="66">
        <f t="shared" si="31"/>
        <v>200000</v>
      </c>
      <c r="I325" s="12">
        <f t="shared" ref="I325:I326" si="32">IF(G325&lt;&gt;"",IF(F325="nyertes",(G325-1)*H325,H325*(-1)),IF(F325="nyertes",(E325-1)*H325,H325*(-1)))</f>
        <v>-200000</v>
      </c>
      <c r="J325" s="21">
        <f t="shared" si="30"/>
        <v>6559000</v>
      </c>
    </row>
    <row r="326" spans="1:10" customFormat="1" ht="15" thickBot="1">
      <c r="A326" s="14" t="s">
        <v>333</v>
      </c>
      <c r="B326" s="72">
        <v>45473</v>
      </c>
      <c r="C326" s="55" t="s">
        <v>1623</v>
      </c>
      <c r="D326" s="55" t="s">
        <v>1426</v>
      </c>
      <c r="E326" s="55">
        <v>1.79</v>
      </c>
      <c r="F326" s="55" t="s">
        <v>1424</v>
      </c>
      <c r="G326" s="62">
        <v>1</v>
      </c>
      <c r="H326" s="66">
        <f t="shared" si="31"/>
        <v>200000</v>
      </c>
      <c r="I326" s="12">
        <f t="shared" si="32"/>
        <v>0</v>
      </c>
      <c r="J326" s="21">
        <f t="shared" ref="J326" si="33">J325+I326</f>
        <v>6559000</v>
      </c>
    </row>
    <row r="327" spans="1:10" customFormat="1" ht="15" thickTop="1">
      <c r="A327" s="14" t="s">
        <v>334</v>
      </c>
      <c r="B327" s="28"/>
      <c r="C327" s="19"/>
      <c r="D327" s="19"/>
      <c r="E327" s="19"/>
      <c r="F327" s="19"/>
      <c r="G327" s="19"/>
      <c r="H327" s="59"/>
      <c r="I327" s="59"/>
      <c r="J327" s="60"/>
    </row>
    <row r="328" spans="1:10" customFormat="1">
      <c r="A328" s="14" t="s">
        <v>335</v>
      </c>
      <c r="B328" s="28"/>
      <c r="C328" s="19"/>
      <c r="D328" s="19"/>
      <c r="E328" s="19"/>
      <c r="F328" s="19"/>
      <c r="G328" s="19"/>
      <c r="H328" s="59"/>
      <c r="I328" s="59"/>
      <c r="J328" s="60"/>
    </row>
    <row r="329" spans="1:10" customFormat="1">
      <c r="A329" s="14" t="s">
        <v>336</v>
      </c>
      <c r="B329" s="28"/>
      <c r="C329" s="19"/>
      <c r="D329" s="19"/>
      <c r="E329" s="19"/>
      <c r="F329" s="19"/>
      <c r="G329" s="19"/>
      <c r="H329" s="59"/>
      <c r="I329" s="59"/>
      <c r="J329" s="60"/>
    </row>
    <row r="330" spans="1:10" customFormat="1">
      <c r="A330" s="14" t="s">
        <v>337</v>
      </c>
      <c r="B330" s="28"/>
      <c r="C330" s="19"/>
      <c r="D330" s="19"/>
      <c r="E330" s="19"/>
      <c r="F330" s="19"/>
      <c r="G330" s="19"/>
      <c r="H330" s="59"/>
      <c r="I330" s="59"/>
      <c r="J330" s="60"/>
    </row>
    <row r="331" spans="1:10" customFormat="1">
      <c r="A331" s="14" t="s">
        <v>338</v>
      </c>
      <c r="B331" s="28"/>
      <c r="C331" s="19"/>
      <c r="D331" s="19"/>
      <c r="E331" s="19"/>
      <c r="F331" s="19"/>
      <c r="G331" s="19"/>
      <c r="H331" s="59"/>
      <c r="I331" s="59"/>
      <c r="J331" s="60"/>
    </row>
    <row r="332" spans="1:10" customFormat="1">
      <c r="A332" s="14" t="s">
        <v>339</v>
      </c>
      <c r="B332" s="28"/>
      <c r="C332" s="19"/>
      <c r="D332" s="19"/>
      <c r="E332" s="19"/>
      <c r="F332" s="19"/>
      <c r="G332" s="19"/>
      <c r="H332" s="59"/>
      <c r="I332" s="59"/>
      <c r="J332" s="60"/>
    </row>
    <row r="333" spans="1:10" customFormat="1">
      <c r="A333" s="14" t="s">
        <v>340</v>
      </c>
      <c r="B333" s="28"/>
      <c r="C333" s="19"/>
      <c r="D333" s="19"/>
      <c r="E333" s="19"/>
      <c r="F333" s="19"/>
      <c r="G333" s="19"/>
      <c r="H333" s="59"/>
      <c r="I333" s="59"/>
      <c r="J333" s="60"/>
    </row>
    <row r="334" spans="1:10" customFormat="1">
      <c r="A334" s="14" t="s">
        <v>341</v>
      </c>
      <c r="B334" s="28"/>
      <c r="C334" s="19"/>
      <c r="D334" s="19"/>
      <c r="E334" s="19"/>
      <c r="F334" s="19"/>
      <c r="G334" s="19"/>
      <c r="H334" s="59"/>
      <c r="I334" s="59"/>
      <c r="J334" s="60"/>
    </row>
    <row r="335" spans="1:10" customFormat="1">
      <c r="A335" s="14" t="s">
        <v>342</v>
      </c>
      <c r="B335" s="28"/>
      <c r="C335" s="19"/>
      <c r="D335" s="19"/>
      <c r="E335" s="19"/>
      <c r="F335" s="19"/>
      <c r="G335" s="19"/>
      <c r="H335" s="59"/>
      <c r="I335" s="59"/>
      <c r="J335" s="60"/>
    </row>
    <row r="336" spans="1:10" customFormat="1">
      <c r="A336" s="14" t="s">
        <v>343</v>
      </c>
      <c r="B336" s="28"/>
      <c r="C336" s="19"/>
      <c r="D336" s="19"/>
      <c r="E336" s="19"/>
      <c r="F336" s="19"/>
      <c r="G336" s="19"/>
      <c r="H336" s="59"/>
      <c r="I336" s="59"/>
      <c r="J336" s="60"/>
    </row>
    <row r="337" spans="1:10" customFormat="1">
      <c r="A337" s="14" t="s">
        <v>344</v>
      </c>
      <c r="B337" s="28"/>
      <c r="C337" s="19"/>
      <c r="D337" s="19"/>
      <c r="E337" s="19"/>
      <c r="F337" s="19"/>
      <c r="G337" s="19"/>
      <c r="H337" s="59"/>
      <c r="I337" s="59"/>
      <c r="J337" s="60"/>
    </row>
    <row r="338" spans="1:10" customFormat="1">
      <c r="A338" s="14" t="s">
        <v>345</v>
      </c>
      <c r="B338" s="28"/>
      <c r="C338" s="19"/>
      <c r="D338" s="19"/>
      <c r="E338" s="19"/>
      <c r="F338" s="19"/>
      <c r="G338" s="19"/>
      <c r="H338" s="59"/>
      <c r="I338" s="59"/>
      <c r="J338" s="60"/>
    </row>
    <row r="339" spans="1:10" customFormat="1">
      <c r="A339" s="14" t="s">
        <v>346</v>
      </c>
      <c r="B339" s="28"/>
      <c r="C339" s="19"/>
      <c r="D339" s="19"/>
      <c r="E339" s="19"/>
      <c r="F339" s="19"/>
      <c r="G339" s="19"/>
      <c r="H339" s="59"/>
      <c r="I339" s="59"/>
      <c r="J339" s="60"/>
    </row>
    <row r="340" spans="1:10" customFormat="1">
      <c r="A340" s="14" t="s">
        <v>347</v>
      </c>
      <c r="B340" s="28"/>
      <c r="C340" s="19"/>
      <c r="D340" s="19"/>
      <c r="E340" s="19"/>
      <c r="F340" s="19"/>
      <c r="G340" s="19"/>
      <c r="H340" s="59"/>
      <c r="I340" s="59"/>
      <c r="J340" s="60"/>
    </row>
    <row r="341" spans="1:10" customFormat="1">
      <c r="A341" s="14" t="s">
        <v>348</v>
      </c>
      <c r="B341" s="28"/>
      <c r="C341" s="19"/>
      <c r="D341" s="19"/>
      <c r="E341" s="19"/>
      <c r="F341" s="19"/>
      <c r="G341" s="19"/>
      <c r="H341" s="59"/>
      <c r="I341" s="59"/>
      <c r="J341" s="60"/>
    </row>
    <row r="342" spans="1:10" customFormat="1">
      <c r="A342" s="14" t="s">
        <v>349</v>
      </c>
      <c r="B342" s="28"/>
      <c r="C342" s="19"/>
      <c r="D342" s="19"/>
      <c r="E342" s="19"/>
      <c r="F342" s="19"/>
      <c r="G342" s="19"/>
      <c r="H342" s="59"/>
      <c r="I342" s="59"/>
      <c r="J342" s="60"/>
    </row>
    <row r="343" spans="1:10" customFormat="1">
      <c r="A343" s="14" t="s">
        <v>350</v>
      </c>
      <c r="B343" s="28"/>
      <c r="C343" s="19"/>
      <c r="D343" s="19"/>
      <c r="E343" s="19"/>
      <c r="F343" s="19"/>
      <c r="G343" s="19"/>
      <c r="H343" s="59"/>
      <c r="I343" s="59"/>
      <c r="J343" s="60"/>
    </row>
    <row r="344" spans="1:10" customFormat="1">
      <c r="A344" s="14" t="s">
        <v>351</v>
      </c>
      <c r="B344" s="28"/>
      <c r="C344" s="19"/>
      <c r="D344" s="19"/>
      <c r="E344" s="19"/>
      <c r="F344" s="19"/>
      <c r="G344" s="19"/>
      <c r="H344" s="59"/>
      <c r="I344" s="59"/>
      <c r="J344" s="60"/>
    </row>
    <row r="345" spans="1:10" customFormat="1">
      <c r="A345" s="14" t="s">
        <v>352</v>
      </c>
      <c r="B345" s="28"/>
      <c r="C345" s="19"/>
      <c r="D345" s="19"/>
      <c r="E345" s="19"/>
      <c r="F345" s="19"/>
      <c r="G345" s="19"/>
      <c r="H345" s="59"/>
      <c r="I345" s="59"/>
      <c r="J345" s="60"/>
    </row>
    <row r="346" spans="1:10" customFormat="1">
      <c r="A346" s="14" t="s">
        <v>353</v>
      </c>
      <c r="B346" s="28"/>
      <c r="C346" s="19"/>
      <c r="D346" s="19"/>
      <c r="E346" s="19"/>
      <c r="F346" s="19"/>
      <c r="G346" s="19"/>
      <c r="H346" s="59"/>
      <c r="I346" s="59"/>
      <c r="J346" s="60"/>
    </row>
    <row r="347" spans="1:10" customFormat="1">
      <c r="A347" s="14" t="s">
        <v>354</v>
      </c>
      <c r="B347" s="28"/>
      <c r="C347" s="19"/>
      <c r="D347" s="19"/>
      <c r="E347" s="19"/>
      <c r="F347" s="19"/>
      <c r="G347" s="19"/>
      <c r="H347" s="59"/>
      <c r="I347" s="59"/>
      <c r="J347" s="60"/>
    </row>
    <row r="348" spans="1:10" customFormat="1">
      <c r="A348" s="14" t="s">
        <v>355</v>
      </c>
      <c r="B348" s="28"/>
      <c r="C348" s="19"/>
      <c r="D348" s="19"/>
      <c r="E348" s="19"/>
      <c r="F348" s="19"/>
      <c r="G348" s="19"/>
      <c r="H348" s="59"/>
      <c r="I348" s="59"/>
      <c r="J348" s="60"/>
    </row>
    <row r="349" spans="1:10" customFormat="1">
      <c r="A349" s="14" t="s">
        <v>356</v>
      </c>
      <c r="B349" s="28"/>
      <c r="C349" s="19"/>
      <c r="D349" s="19"/>
      <c r="E349" s="19"/>
      <c r="F349" s="19"/>
      <c r="G349" s="19"/>
      <c r="H349" s="59"/>
      <c r="I349" s="59"/>
      <c r="J349" s="60"/>
    </row>
    <row r="350" spans="1:10" customFormat="1">
      <c r="A350" s="14" t="s">
        <v>357</v>
      </c>
      <c r="B350" s="28"/>
      <c r="C350" s="19"/>
      <c r="D350" s="19"/>
      <c r="E350" s="19"/>
      <c r="F350" s="19"/>
      <c r="G350" s="19"/>
      <c r="H350" s="59"/>
      <c r="I350" s="59"/>
      <c r="J350" s="60"/>
    </row>
    <row r="351" spans="1:10" customFormat="1">
      <c r="A351" s="14" t="s">
        <v>358</v>
      </c>
      <c r="B351" s="28"/>
      <c r="C351" s="19"/>
      <c r="D351" s="19"/>
      <c r="E351" s="19"/>
      <c r="F351" s="19"/>
      <c r="G351" s="19"/>
      <c r="H351" s="59"/>
      <c r="I351" s="59"/>
      <c r="J351" s="60"/>
    </row>
    <row r="352" spans="1:10" customFormat="1">
      <c r="A352" s="14" t="s">
        <v>359</v>
      </c>
      <c r="B352" s="28"/>
      <c r="C352" s="19"/>
      <c r="D352" s="19"/>
      <c r="E352" s="19"/>
      <c r="F352" s="19"/>
      <c r="G352" s="19"/>
      <c r="H352" s="59"/>
      <c r="I352" s="59"/>
      <c r="J352" s="60"/>
    </row>
    <row r="353" spans="1:10" customFormat="1">
      <c r="A353" s="14" t="s">
        <v>360</v>
      </c>
      <c r="B353" s="28"/>
      <c r="C353" s="19"/>
      <c r="D353" s="19"/>
      <c r="E353" s="19"/>
      <c r="F353" s="19"/>
      <c r="G353" s="19"/>
      <c r="H353" s="59"/>
      <c r="I353" s="59"/>
      <c r="J353" s="60"/>
    </row>
    <row r="354" spans="1:10" customFormat="1">
      <c r="A354" s="14" t="s">
        <v>361</v>
      </c>
      <c r="B354" s="28"/>
      <c r="C354" s="19"/>
      <c r="D354" s="19"/>
      <c r="E354" s="19"/>
      <c r="F354" s="19"/>
      <c r="G354" s="19"/>
      <c r="H354" s="59"/>
      <c r="I354" s="59"/>
      <c r="J354" s="60"/>
    </row>
    <row r="355" spans="1:10" customFormat="1">
      <c r="A355" s="14" t="s">
        <v>362</v>
      </c>
      <c r="B355" s="28"/>
      <c r="C355" s="19"/>
      <c r="D355" s="19"/>
      <c r="E355" s="19"/>
      <c r="F355" s="19"/>
      <c r="G355" s="19"/>
      <c r="H355" s="59"/>
      <c r="I355" s="59"/>
      <c r="J355" s="60"/>
    </row>
    <row r="356" spans="1:10" customFormat="1">
      <c r="A356" s="14" t="s">
        <v>363</v>
      </c>
      <c r="B356" s="28"/>
      <c r="C356" s="19"/>
      <c r="D356" s="19"/>
      <c r="E356" s="19"/>
      <c r="F356" s="19"/>
      <c r="G356" s="19"/>
      <c r="H356" s="59"/>
      <c r="I356" s="59"/>
      <c r="J356" s="60"/>
    </row>
    <row r="357" spans="1:10" customFormat="1">
      <c r="A357" s="14" t="s">
        <v>364</v>
      </c>
      <c r="B357" s="28"/>
      <c r="C357" s="19"/>
      <c r="D357" s="19"/>
      <c r="E357" s="19"/>
      <c r="F357" s="19"/>
      <c r="G357" s="19"/>
      <c r="H357" s="59"/>
      <c r="I357" s="59"/>
      <c r="J357" s="60"/>
    </row>
    <row r="358" spans="1:10" customFormat="1">
      <c r="A358" s="14" t="s">
        <v>365</v>
      </c>
      <c r="B358" s="28"/>
      <c r="C358" s="19"/>
      <c r="D358" s="19"/>
      <c r="E358" s="19"/>
      <c r="F358" s="19"/>
      <c r="G358" s="19"/>
      <c r="H358" s="59"/>
      <c r="I358" s="59"/>
      <c r="J358" s="60"/>
    </row>
    <row r="359" spans="1:10" customFormat="1">
      <c r="A359" s="14" t="s">
        <v>366</v>
      </c>
      <c r="B359" s="28"/>
      <c r="C359" s="19"/>
      <c r="D359" s="19"/>
      <c r="E359" s="19"/>
      <c r="F359" s="19"/>
      <c r="G359" s="19"/>
      <c r="H359" s="59"/>
      <c r="I359" s="59"/>
      <c r="J359" s="60"/>
    </row>
    <row r="360" spans="1:10" customFormat="1">
      <c r="A360" s="14" t="s">
        <v>367</v>
      </c>
      <c r="B360" s="28"/>
      <c r="C360" s="19"/>
      <c r="D360" s="19"/>
      <c r="E360" s="19"/>
      <c r="F360" s="19"/>
      <c r="G360" s="19"/>
      <c r="H360" s="59"/>
      <c r="I360" s="59"/>
      <c r="J360" s="60"/>
    </row>
    <row r="361" spans="1:10" customFormat="1">
      <c r="A361" s="14" t="s">
        <v>368</v>
      </c>
      <c r="B361" s="28"/>
      <c r="C361" s="19"/>
      <c r="D361" s="19"/>
      <c r="E361" s="19"/>
      <c r="F361" s="19"/>
      <c r="G361" s="19"/>
      <c r="H361" s="59"/>
      <c r="I361" s="59"/>
      <c r="J361" s="60"/>
    </row>
    <row r="362" spans="1:10" customFormat="1">
      <c r="A362" s="14" t="s">
        <v>369</v>
      </c>
      <c r="B362" s="28"/>
      <c r="C362" s="19"/>
      <c r="D362" s="19"/>
      <c r="E362" s="19"/>
      <c r="F362" s="19"/>
      <c r="G362" s="19"/>
      <c r="H362" s="59"/>
      <c r="I362" s="59"/>
      <c r="J362" s="60"/>
    </row>
    <row r="363" spans="1:10" customFormat="1">
      <c r="A363" s="14" t="s">
        <v>370</v>
      </c>
      <c r="B363" s="28"/>
      <c r="C363" s="19"/>
      <c r="D363" s="19"/>
      <c r="E363" s="19"/>
      <c r="F363" s="19"/>
      <c r="G363" s="19"/>
      <c r="H363" s="59"/>
      <c r="I363" s="59"/>
      <c r="J363" s="60"/>
    </row>
    <row r="364" spans="1:10" customFormat="1">
      <c r="A364" s="14" t="s">
        <v>371</v>
      </c>
      <c r="B364" s="28"/>
      <c r="C364" s="19"/>
      <c r="D364" s="19"/>
      <c r="E364" s="19"/>
      <c r="F364" s="19"/>
      <c r="G364" s="19"/>
      <c r="H364" s="59"/>
      <c r="I364" s="59"/>
      <c r="J364" s="60"/>
    </row>
    <row r="365" spans="1:10" customFormat="1">
      <c r="A365" s="14" t="s">
        <v>372</v>
      </c>
      <c r="B365" s="28"/>
      <c r="C365" s="19"/>
      <c r="D365" s="19"/>
      <c r="E365" s="19"/>
      <c r="F365" s="19"/>
      <c r="G365" s="19"/>
      <c r="H365" s="59"/>
      <c r="I365" s="59"/>
      <c r="J365" s="60"/>
    </row>
    <row r="366" spans="1:10" customFormat="1">
      <c r="A366" s="14" t="s">
        <v>373</v>
      </c>
      <c r="B366" s="28"/>
      <c r="C366" s="19"/>
      <c r="D366" s="19"/>
      <c r="E366" s="19"/>
      <c r="F366" s="19"/>
      <c r="G366" s="19"/>
      <c r="H366" s="59"/>
      <c r="I366" s="59"/>
      <c r="J366" s="60"/>
    </row>
    <row r="367" spans="1:10" customFormat="1">
      <c r="A367" s="14" t="s">
        <v>374</v>
      </c>
      <c r="B367" s="28"/>
      <c r="C367" s="19"/>
      <c r="D367" s="19"/>
      <c r="E367" s="19"/>
      <c r="F367" s="19"/>
      <c r="G367" s="19"/>
      <c r="H367" s="59"/>
      <c r="I367" s="59"/>
      <c r="J367" s="60"/>
    </row>
    <row r="368" spans="1:10" customFormat="1">
      <c r="A368" s="14" t="s">
        <v>375</v>
      </c>
      <c r="B368" s="28"/>
      <c r="C368" s="19"/>
      <c r="D368" s="19"/>
      <c r="E368" s="19"/>
      <c r="F368" s="19"/>
      <c r="G368" s="19"/>
      <c r="H368" s="59"/>
      <c r="I368" s="59"/>
      <c r="J368" s="60"/>
    </row>
    <row r="369" spans="1:10" customFormat="1">
      <c r="A369" s="14" t="s">
        <v>376</v>
      </c>
      <c r="B369" s="28"/>
      <c r="C369" s="19"/>
      <c r="D369" s="19"/>
      <c r="E369" s="19"/>
      <c r="F369" s="19"/>
      <c r="G369" s="19"/>
      <c r="H369" s="59"/>
      <c r="I369" s="59"/>
      <c r="J369" s="60"/>
    </row>
    <row r="370" spans="1:10" customFormat="1">
      <c r="A370" s="14" t="s">
        <v>377</v>
      </c>
      <c r="B370" s="28"/>
      <c r="C370" s="19"/>
      <c r="D370" s="19"/>
      <c r="E370" s="19"/>
      <c r="F370" s="19"/>
      <c r="G370" s="19"/>
      <c r="H370" s="59"/>
      <c r="I370" s="59"/>
      <c r="J370" s="60"/>
    </row>
    <row r="371" spans="1:10" customFormat="1">
      <c r="A371" s="14" t="s">
        <v>378</v>
      </c>
      <c r="B371" s="28"/>
      <c r="C371" s="19"/>
      <c r="D371" s="19"/>
      <c r="E371" s="19"/>
      <c r="F371" s="19"/>
      <c r="G371" s="19"/>
      <c r="H371" s="59"/>
      <c r="I371" s="59"/>
      <c r="J371" s="60"/>
    </row>
    <row r="372" spans="1:10" customFormat="1">
      <c r="A372" s="14" t="s">
        <v>379</v>
      </c>
      <c r="B372" s="28"/>
      <c r="C372" s="19"/>
      <c r="D372" s="19"/>
      <c r="E372" s="19"/>
      <c r="F372" s="19"/>
      <c r="G372" s="19"/>
      <c r="H372" s="59"/>
      <c r="I372" s="59"/>
      <c r="J372" s="60"/>
    </row>
    <row r="373" spans="1:10" customFormat="1">
      <c r="A373" s="14" t="s">
        <v>380</v>
      </c>
      <c r="B373" s="28"/>
      <c r="C373" s="19"/>
      <c r="D373" s="19"/>
      <c r="E373" s="19"/>
      <c r="F373" s="19"/>
      <c r="G373" s="19"/>
      <c r="H373" s="59"/>
      <c r="I373" s="59"/>
      <c r="J373" s="60"/>
    </row>
    <row r="374" spans="1:10" customFormat="1">
      <c r="A374" s="14" t="s">
        <v>381</v>
      </c>
      <c r="B374" s="28"/>
      <c r="C374" s="19"/>
      <c r="D374" s="19"/>
      <c r="E374" s="19"/>
      <c r="F374" s="19"/>
      <c r="G374" s="19"/>
      <c r="H374" s="59"/>
      <c r="I374" s="59"/>
      <c r="J374" s="60"/>
    </row>
    <row r="375" spans="1:10" customFormat="1">
      <c r="A375" s="14" t="s">
        <v>382</v>
      </c>
      <c r="B375" s="28"/>
      <c r="C375" s="19"/>
      <c r="D375" s="19"/>
      <c r="E375" s="19"/>
      <c r="F375" s="19"/>
      <c r="G375" s="19"/>
      <c r="H375" s="59"/>
      <c r="I375" s="59"/>
      <c r="J375" s="60"/>
    </row>
    <row r="376" spans="1:10" customFormat="1">
      <c r="A376" s="14" t="s">
        <v>383</v>
      </c>
      <c r="B376" s="28"/>
      <c r="C376" s="19"/>
      <c r="D376" s="19"/>
      <c r="E376" s="19"/>
      <c r="F376" s="19"/>
      <c r="G376" s="19"/>
      <c r="H376" s="59"/>
      <c r="I376" s="59"/>
      <c r="J376" s="60"/>
    </row>
    <row r="377" spans="1:10" customFormat="1">
      <c r="A377" s="14" t="s">
        <v>384</v>
      </c>
      <c r="B377" s="28"/>
      <c r="C377" s="19"/>
      <c r="D377" s="19"/>
      <c r="E377" s="19"/>
      <c r="F377" s="19"/>
      <c r="G377" s="19"/>
      <c r="H377" s="59"/>
      <c r="I377" s="59"/>
      <c r="J377" s="60"/>
    </row>
    <row r="378" spans="1:10" customFormat="1">
      <c r="A378" s="14" t="s">
        <v>385</v>
      </c>
      <c r="B378" s="28"/>
      <c r="C378" s="19"/>
      <c r="D378" s="19"/>
      <c r="E378" s="19"/>
      <c r="F378" s="19"/>
      <c r="G378" s="19"/>
      <c r="H378" s="59"/>
      <c r="I378" s="59"/>
      <c r="J378" s="60"/>
    </row>
    <row r="379" spans="1:10" customFormat="1">
      <c r="A379" s="14" t="s">
        <v>386</v>
      </c>
      <c r="B379" s="28"/>
      <c r="C379" s="19"/>
      <c r="D379" s="19"/>
      <c r="E379" s="19"/>
      <c r="F379" s="19"/>
      <c r="G379" s="19"/>
      <c r="H379" s="59"/>
      <c r="I379" s="59"/>
      <c r="J379" s="60"/>
    </row>
    <row r="380" spans="1:10" customFormat="1">
      <c r="A380" s="14" t="s">
        <v>387</v>
      </c>
      <c r="B380" s="28"/>
      <c r="C380" s="19"/>
      <c r="D380" s="19"/>
      <c r="E380" s="19"/>
      <c r="F380" s="19"/>
      <c r="G380" s="19"/>
      <c r="H380" s="59"/>
      <c r="I380" s="59"/>
      <c r="J380" s="60"/>
    </row>
    <row r="381" spans="1:10" customFormat="1">
      <c r="A381" s="14" t="s">
        <v>388</v>
      </c>
      <c r="B381" s="28"/>
      <c r="C381" s="19"/>
      <c r="D381" s="19"/>
      <c r="E381" s="19"/>
      <c r="F381" s="19"/>
      <c r="G381" s="19"/>
      <c r="H381" s="59"/>
      <c r="I381" s="59"/>
      <c r="J381" s="60"/>
    </row>
    <row r="382" spans="1:10" customFormat="1">
      <c r="A382" s="14" t="s">
        <v>389</v>
      </c>
      <c r="B382" s="28"/>
      <c r="C382" s="19"/>
      <c r="D382" s="19"/>
      <c r="E382" s="19"/>
      <c r="F382" s="19"/>
      <c r="G382" s="19"/>
      <c r="H382" s="59"/>
      <c r="I382" s="59"/>
      <c r="J382" s="60"/>
    </row>
    <row r="383" spans="1:10" customFormat="1">
      <c r="A383" s="14" t="s">
        <v>390</v>
      </c>
      <c r="B383" s="28"/>
      <c r="C383" s="19"/>
      <c r="D383" s="19"/>
      <c r="E383" s="19"/>
      <c r="F383" s="19"/>
      <c r="G383" s="19"/>
      <c r="H383" s="59"/>
      <c r="I383" s="59"/>
      <c r="J383" s="60"/>
    </row>
    <row r="384" spans="1:10" customFormat="1">
      <c r="A384" s="14" t="s">
        <v>391</v>
      </c>
      <c r="B384" s="28"/>
      <c r="C384" s="19"/>
      <c r="D384" s="19"/>
      <c r="E384" s="19"/>
      <c r="F384" s="19"/>
      <c r="G384" s="19"/>
      <c r="H384" s="59"/>
      <c r="I384" s="59"/>
      <c r="J384" s="60"/>
    </row>
    <row r="385" spans="1:10" customFormat="1">
      <c r="A385" s="14" t="s">
        <v>392</v>
      </c>
      <c r="B385" s="28"/>
      <c r="C385" s="19"/>
      <c r="D385" s="19"/>
      <c r="E385" s="19"/>
      <c r="F385" s="19"/>
      <c r="G385" s="19"/>
      <c r="H385" s="59"/>
      <c r="I385" s="59"/>
      <c r="J385" s="60"/>
    </row>
    <row r="386" spans="1:10" customFormat="1">
      <c r="A386" s="14" t="s">
        <v>393</v>
      </c>
      <c r="B386" s="28"/>
      <c r="C386" s="19"/>
      <c r="D386" s="19"/>
      <c r="E386" s="19"/>
      <c r="F386" s="19"/>
      <c r="G386" s="19"/>
      <c r="H386" s="59"/>
      <c r="I386" s="59"/>
      <c r="J386" s="60"/>
    </row>
    <row r="387" spans="1:10" customFormat="1">
      <c r="A387" s="14" t="s">
        <v>394</v>
      </c>
      <c r="B387" s="28"/>
      <c r="C387" s="19"/>
      <c r="D387" s="19"/>
      <c r="E387" s="19"/>
      <c r="F387" s="19"/>
      <c r="G387" s="19"/>
      <c r="H387" s="59"/>
      <c r="I387" s="59"/>
      <c r="J387" s="60"/>
    </row>
    <row r="388" spans="1:10" customFormat="1">
      <c r="A388" s="14" t="s">
        <v>395</v>
      </c>
      <c r="B388" s="28"/>
      <c r="C388" s="19"/>
      <c r="D388" s="19"/>
      <c r="E388" s="19"/>
      <c r="F388" s="19"/>
      <c r="G388" s="19"/>
      <c r="H388" s="59"/>
      <c r="I388" s="59"/>
      <c r="J388" s="60"/>
    </row>
    <row r="389" spans="1:10" customFormat="1">
      <c r="A389" s="14" t="s">
        <v>396</v>
      </c>
      <c r="B389" s="28"/>
      <c r="C389" s="19"/>
      <c r="D389" s="19"/>
      <c r="E389" s="19"/>
      <c r="F389" s="19"/>
      <c r="G389" s="19"/>
      <c r="H389" s="59"/>
      <c r="I389" s="59"/>
      <c r="J389" s="60"/>
    </row>
    <row r="390" spans="1:10" customFormat="1">
      <c r="A390" s="14" t="s">
        <v>397</v>
      </c>
      <c r="B390" s="28"/>
      <c r="C390" s="19"/>
      <c r="D390" s="19"/>
      <c r="E390" s="19"/>
      <c r="F390" s="19"/>
      <c r="G390" s="19"/>
      <c r="H390" s="59"/>
      <c r="I390" s="59"/>
      <c r="J390" s="60"/>
    </row>
    <row r="391" spans="1:10" customFormat="1">
      <c r="A391" s="14" t="s">
        <v>398</v>
      </c>
      <c r="B391" s="28"/>
      <c r="C391" s="19"/>
      <c r="D391" s="19"/>
      <c r="E391" s="19"/>
      <c r="F391" s="19"/>
      <c r="G391" s="19"/>
      <c r="H391" s="59"/>
      <c r="I391" s="59"/>
      <c r="J391" s="60"/>
    </row>
    <row r="392" spans="1:10" customFormat="1">
      <c r="A392" s="14" t="s">
        <v>399</v>
      </c>
      <c r="B392" s="28"/>
      <c r="C392" s="19"/>
      <c r="D392" s="19"/>
      <c r="E392" s="19"/>
      <c r="F392" s="19"/>
      <c r="G392" s="19"/>
      <c r="H392" s="59"/>
      <c r="I392" s="59"/>
      <c r="J392" s="60"/>
    </row>
    <row r="393" spans="1:10" customFormat="1">
      <c r="A393" s="14" t="s">
        <v>400</v>
      </c>
      <c r="B393" s="28"/>
      <c r="C393" s="19"/>
      <c r="D393" s="19"/>
      <c r="E393" s="19"/>
      <c r="F393" s="19"/>
      <c r="G393" s="19"/>
      <c r="H393" s="59"/>
      <c r="I393" s="59"/>
      <c r="J393" s="60"/>
    </row>
    <row r="394" spans="1:10" customFormat="1">
      <c r="A394" s="14" t="s">
        <v>401</v>
      </c>
      <c r="B394" s="28"/>
      <c r="C394" s="19"/>
      <c r="D394" s="19"/>
      <c r="E394" s="19"/>
      <c r="F394" s="19"/>
      <c r="G394" s="19"/>
      <c r="H394" s="59"/>
      <c r="I394" s="59"/>
      <c r="J394" s="60"/>
    </row>
    <row r="395" spans="1:10" customFormat="1">
      <c r="A395" s="14" t="s">
        <v>402</v>
      </c>
      <c r="B395" s="28"/>
      <c r="C395" s="19"/>
      <c r="D395" s="19"/>
      <c r="E395" s="19"/>
      <c r="F395" s="19"/>
      <c r="G395" s="19"/>
      <c r="H395" s="59"/>
      <c r="I395" s="59"/>
      <c r="J395" s="60"/>
    </row>
    <row r="396" spans="1:10" customFormat="1">
      <c r="A396" s="14" t="s">
        <v>403</v>
      </c>
      <c r="B396" s="28"/>
      <c r="C396" s="19"/>
      <c r="D396" s="19"/>
      <c r="E396" s="19"/>
      <c r="F396" s="19"/>
      <c r="G396" s="19"/>
      <c r="H396" s="59"/>
      <c r="I396" s="59"/>
      <c r="J396" s="60"/>
    </row>
    <row r="397" spans="1:10" customFormat="1">
      <c r="A397" s="14" t="s">
        <v>404</v>
      </c>
      <c r="B397" s="28"/>
      <c r="C397" s="19"/>
      <c r="D397" s="19"/>
      <c r="E397" s="19"/>
      <c r="F397" s="19"/>
      <c r="G397" s="19"/>
      <c r="H397" s="59"/>
      <c r="I397" s="59"/>
      <c r="J397" s="60"/>
    </row>
    <row r="398" spans="1:10" customFormat="1">
      <c r="A398" s="14" t="s">
        <v>405</v>
      </c>
      <c r="B398" s="28"/>
      <c r="C398" s="19"/>
      <c r="D398" s="19"/>
      <c r="E398" s="19"/>
      <c r="F398" s="19"/>
      <c r="G398" s="19"/>
      <c r="H398" s="59"/>
      <c r="I398" s="59"/>
      <c r="J398" s="60"/>
    </row>
    <row r="399" spans="1:10" customFormat="1">
      <c r="A399" s="14" t="s">
        <v>406</v>
      </c>
      <c r="B399" s="28"/>
      <c r="C399" s="19"/>
      <c r="D399" s="19"/>
      <c r="E399" s="19"/>
      <c r="F399" s="19"/>
      <c r="G399" s="19"/>
      <c r="H399" s="59"/>
      <c r="I399" s="59"/>
      <c r="J399" s="60"/>
    </row>
    <row r="400" spans="1:10" customFormat="1">
      <c r="A400" s="14" t="s">
        <v>407</v>
      </c>
      <c r="B400" s="28"/>
      <c r="C400" s="19"/>
      <c r="D400" s="19"/>
      <c r="E400" s="19"/>
      <c r="F400" s="19"/>
      <c r="G400" s="19"/>
      <c r="H400" s="59"/>
      <c r="I400" s="59"/>
      <c r="J400" s="60"/>
    </row>
    <row r="401" spans="1:10" customFormat="1">
      <c r="A401" s="14" t="s">
        <v>408</v>
      </c>
      <c r="B401" s="28"/>
      <c r="C401" s="19"/>
      <c r="D401" s="19"/>
      <c r="E401" s="19"/>
      <c r="F401" s="19"/>
      <c r="G401" s="19"/>
      <c r="H401" s="59"/>
      <c r="I401" s="59"/>
      <c r="J401" s="60"/>
    </row>
    <row r="402" spans="1:10" customFormat="1">
      <c r="A402" s="14" t="s">
        <v>409</v>
      </c>
      <c r="B402" s="28"/>
      <c r="C402" s="19"/>
      <c r="D402" s="19"/>
      <c r="E402" s="19"/>
      <c r="F402" s="19"/>
      <c r="G402" s="19"/>
      <c r="H402" s="59"/>
      <c r="I402" s="59"/>
      <c r="J402" s="60"/>
    </row>
    <row r="403" spans="1:10" customFormat="1">
      <c r="A403" s="14" t="s">
        <v>410</v>
      </c>
      <c r="B403" s="28"/>
      <c r="C403" s="19"/>
      <c r="D403" s="19"/>
      <c r="E403" s="19"/>
      <c r="F403" s="19"/>
      <c r="G403" s="19"/>
      <c r="H403" s="59"/>
      <c r="I403" s="59"/>
      <c r="J403" s="60"/>
    </row>
    <row r="404" spans="1:10" customFormat="1">
      <c r="A404" s="14" t="s">
        <v>411</v>
      </c>
      <c r="B404" s="28"/>
      <c r="C404" s="19"/>
      <c r="D404" s="19"/>
      <c r="E404" s="19"/>
      <c r="F404" s="19"/>
      <c r="G404" s="19"/>
      <c r="H404" s="59"/>
      <c r="I404" s="59"/>
      <c r="J404" s="60"/>
    </row>
    <row r="405" spans="1:10" customFormat="1">
      <c r="A405" s="14" t="s">
        <v>412</v>
      </c>
      <c r="B405" s="28"/>
      <c r="C405" s="19"/>
      <c r="D405" s="19"/>
      <c r="E405" s="19"/>
      <c r="F405" s="19"/>
      <c r="G405" s="19"/>
      <c r="H405" s="59"/>
      <c r="I405" s="59"/>
      <c r="J405" s="60"/>
    </row>
    <row r="406" spans="1:10" customFormat="1">
      <c r="A406" s="14" t="s">
        <v>413</v>
      </c>
      <c r="B406" s="28"/>
      <c r="C406" s="19"/>
      <c r="D406" s="19"/>
      <c r="E406" s="19"/>
      <c r="F406" s="19"/>
      <c r="G406" s="19"/>
      <c r="H406" s="59"/>
      <c r="I406" s="59"/>
      <c r="J406" s="60"/>
    </row>
    <row r="407" spans="1:10" customFormat="1">
      <c r="A407" s="14" t="s">
        <v>414</v>
      </c>
      <c r="B407" s="28"/>
      <c r="C407" s="19"/>
      <c r="D407" s="19"/>
      <c r="E407" s="19"/>
      <c r="F407" s="19"/>
      <c r="G407" s="19"/>
      <c r="H407" s="59"/>
      <c r="I407" s="59"/>
      <c r="J407" s="60"/>
    </row>
    <row r="408" spans="1:10" customFormat="1">
      <c r="A408" s="14" t="s">
        <v>415</v>
      </c>
      <c r="B408" s="28"/>
      <c r="C408" s="19"/>
      <c r="D408" s="19"/>
      <c r="E408" s="19"/>
      <c r="F408" s="19"/>
      <c r="G408" s="19"/>
      <c r="H408" s="59"/>
      <c r="I408" s="59"/>
      <c r="J408" s="60"/>
    </row>
    <row r="409" spans="1:10" customFormat="1">
      <c r="A409" s="14" t="s">
        <v>416</v>
      </c>
      <c r="B409" s="28"/>
      <c r="C409" s="19"/>
      <c r="D409" s="19"/>
      <c r="E409" s="19"/>
      <c r="F409" s="19"/>
      <c r="G409" s="19"/>
      <c r="H409" s="59"/>
      <c r="I409" s="59"/>
      <c r="J409" s="60"/>
    </row>
    <row r="410" spans="1:10" customFormat="1">
      <c r="A410" s="14" t="s">
        <v>417</v>
      </c>
      <c r="B410" s="28"/>
      <c r="C410" s="19"/>
      <c r="D410" s="19"/>
      <c r="E410" s="19"/>
      <c r="F410" s="19"/>
      <c r="G410" s="19"/>
      <c r="H410" s="59"/>
      <c r="I410" s="59"/>
      <c r="J410" s="60"/>
    </row>
    <row r="411" spans="1:10" customFormat="1">
      <c r="A411" s="14" t="s">
        <v>418</v>
      </c>
      <c r="B411" s="28"/>
      <c r="C411" s="19"/>
      <c r="D411" s="19"/>
      <c r="E411" s="19"/>
      <c r="F411" s="19"/>
      <c r="G411" s="19"/>
      <c r="H411" s="59"/>
      <c r="I411" s="59"/>
      <c r="J411" s="60"/>
    </row>
    <row r="412" spans="1:10" customFormat="1">
      <c r="A412" s="14" t="s">
        <v>419</v>
      </c>
      <c r="B412" s="28"/>
      <c r="C412" s="19"/>
      <c r="D412" s="19"/>
      <c r="E412" s="19"/>
      <c r="F412" s="19"/>
      <c r="G412" s="19"/>
      <c r="H412" s="59"/>
      <c r="I412" s="59"/>
      <c r="J412" s="60"/>
    </row>
    <row r="413" spans="1:10" customFormat="1">
      <c r="A413" s="14" t="s">
        <v>420</v>
      </c>
      <c r="B413" s="28"/>
      <c r="C413" s="19"/>
      <c r="D413" s="19"/>
      <c r="E413" s="19"/>
      <c r="F413" s="19"/>
      <c r="G413" s="19"/>
      <c r="H413" s="59"/>
      <c r="I413" s="59"/>
      <c r="J413" s="60"/>
    </row>
    <row r="414" spans="1:10" customFormat="1">
      <c r="A414" s="14" t="s">
        <v>421</v>
      </c>
      <c r="B414" s="28"/>
      <c r="C414" s="19"/>
      <c r="D414" s="19"/>
      <c r="E414" s="19"/>
      <c r="F414" s="19"/>
      <c r="G414" s="19"/>
      <c r="H414" s="59"/>
      <c r="I414" s="59"/>
      <c r="J414" s="60"/>
    </row>
    <row r="415" spans="1:10" customFormat="1">
      <c r="A415" s="14" t="s">
        <v>422</v>
      </c>
      <c r="B415" s="28"/>
      <c r="C415" s="19"/>
      <c r="D415" s="19"/>
      <c r="E415" s="19"/>
      <c r="F415" s="19"/>
      <c r="G415" s="19"/>
      <c r="H415" s="59"/>
      <c r="I415" s="59"/>
      <c r="J415" s="60"/>
    </row>
    <row r="416" spans="1:10" customFormat="1">
      <c r="A416" s="14" t="s">
        <v>423</v>
      </c>
      <c r="B416" s="28"/>
      <c r="C416" s="19"/>
      <c r="D416" s="19"/>
      <c r="E416" s="19"/>
      <c r="F416" s="19"/>
      <c r="G416" s="19"/>
      <c r="H416" s="59"/>
      <c r="I416" s="59"/>
      <c r="J416" s="60"/>
    </row>
    <row r="417" spans="1:10" customFormat="1">
      <c r="A417" s="14" t="s">
        <v>424</v>
      </c>
      <c r="B417" s="28"/>
      <c r="C417" s="19"/>
      <c r="D417" s="19"/>
      <c r="E417" s="19"/>
      <c r="F417" s="19"/>
      <c r="G417" s="19"/>
      <c r="H417" s="59"/>
      <c r="I417" s="59"/>
      <c r="J417" s="60"/>
    </row>
    <row r="418" spans="1:10" customFormat="1">
      <c r="A418" s="14" t="s">
        <v>425</v>
      </c>
      <c r="B418" s="28"/>
      <c r="C418" s="19"/>
      <c r="D418" s="19"/>
      <c r="E418" s="19"/>
      <c r="F418" s="19"/>
      <c r="G418" s="19"/>
      <c r="H418" s="59"/>
      <c r="I418" s="59"/>
      <c r="J418" s="60"/>
    </row>
    <row r="419" spans="1:10" customFormat="1">
      <c r="A419" s="14" t="s">
        <v>426</v>
      </c>
      <c r="B419" s="28"/>
      <c r="C419" s="19"/>
      <c r="D419" s="19"/>
      <c r="E419" s="19"/>
      <c r="F419" s="19"/>
      <c r="G419" s="19"/>
      <c r="H419" s="59"/>
      <c r="I419" s="59"/>
      <c r="J419" s="60"/>
    </row>
    <row r="420" spans="1:10" customFormat="1">
      <c r="A420" s="14" t="s">
        <v>427</v>
      </c>
      <c r="B420" s="28"/>
      <c r="C420" s="19"/>
      <c r="D420" s="19"/>
      <c r="E420" s="19"/>
      <c r="F420" s="19"/>
      <c r="G420" s="19"/>
      <c r="H420" s="59"/>
      <c r="I420" s="59"/>
      <c r="J420" s="60"/>
    </row>
    <row r="421" spans="1:10" customFormat="1">
      <c r="A421" s="14" t="s">
        <v>428</v>
      </c>
      <c r="B421" s="28"/>
      <c r="C421" s="19"/>
      <c r="D421" s="19"/>
      <c r="E421" s="19"/>
      <c r="F421" s="19"/>
      <c r="G421" s="19"/>
      <c r="H421" s="59"/>
      <c r="I421" s="59"/>
      <c r="J421" s="60"/>
    </row>
    <row r="422" spans="1:10" customFormat="1">
      <c r="A422" s="14" t="s">
        <v>429</v>
      </c>
      <c r="B422" s="28"/>
      <c r="C422" s="19"/>
      <c r="D422" s="19"/>
      <c r="E422" s="19"/>
      <c r="F422" s="19"/>
      <c r="G422" s="19"/>
      <c r="H422" s="59"/>
      <c r="I422" s="59"/>
      <c r="J422" s="60"/>
    </row>
    <row r="423" spans="1:10" customFormat="1">
      <c r="A423" s="14" t="s">
        <v>430</v>
      </c>
      <c r="B423" s="28"/>
      <c r="C423" s="19"/>
      <c r="D423" s="19"/>
      <c r="E423" s="19"/>
      <c r="F423" s="19"/>
      <c r="G423" s="19"/>
      <c r="H423" s="59"/>
      <c r="I423" s="59"/>
      <c r="J423" s="60"/>
    </row>
    <row r="424" spans="1:10" customFormat="1">
      <c r="A424" s="14" t="s">
        <v>431</v>
      </c>
      <c r="B424" s="28"/>
      <c r="C424" s="19"/>
      <c r="D424" s="19"/>
      <c r="E424" s="19"/>
      <c r="F424" s="19"/>
      <c r="G424" s="19"/>
      <c r="H424" s="59"/>
      <c r="I424" s="59"/>
      <c r="J424" s="60"/>
    </row>
    <row r="425" spans="1:10" customFormat="1">
      <c r="A425" s="14" t="s">
        <v>432</v>
      </c>
      <c r="B425" s="28"/>
      <c r="C425" s="19"/>
      <c r="D425" s="19"/>
      <c r="E425" s="19"/>
      <c r="F425" s="19"/>
      <c r="G425" s="19"/>
      <c r="H425" s="59"/>
      <c r="I425" s="59"/>
      <c r="J425" s="60"/>
    </row>
    <row r="426" spans="1:10" customFormat="1">
      <c r="A426" s="14" t="s">
        <v>433</v>
      </c>
      <c r="B426" s="28"/>
      <c r="C426" s="19"/>
      <c r="D426" s="19"/>
      <c r="E426" s="19"/>
      <c r="F426" s="19"/>
      <c r="G426" s="19"/>
      <c r="H426" s="59"/>
      <c r="I426" s="59"/>
      <c r="J426" s="60"/>
    </row>
    <row r="427" spans="1:10" customFormat="1">
      <c r="A427" s="14" t="s">
        <v>434</v>
      </c>
      <c r="B427" s="28"/>
      <c r="C427" s="19"/>
      <c r="D427" s="19"/>
      <c r="E427" s="19"/>
      <c r="F427" s="19"/>
      <c r="G427" s="19"/>
      <c r="H427" s="59"/>
      <c r="I427" s="59"/>
      <c r="J427" s="60"/>
    </row>
    <row r="428" spans="1:10" customFormat="1">
      <c r="A428" s="14" t="s">
        <v>435</v>
      </c>
      <c r="B428" s="28"/>
      <c r="C428" s="19"/>
      <c r="D428" s="19"/>
      <c r="E428" s="19"/>
      <c r="F428" s="19"/>
      <c r="G428" s="19"/>
      <c r="H428" s="59"/>
      <c r="I428" s="59"/>
      <c r="J428" s="60"/>
    </row>
    <row r="429" spans="1:10" customFormat="1">
      <c r="A429" s="14" t="s">
        <v>436</v>
      </c>
      <c r="B429" s="28"/>
      <c r="C429" s="19"/>
      <c r="D429" s="19"/>
      <c r="E429" s="19"/>
      <c r="F429" s="19"/>
      <c r="G429" s="19"/>
      <c r="H429" s="59"/>
      <c r="I429" s="59"/>
      <c r="J429" s="60"/>
    </row>
    <row r="430" spans="1:10" customFormat="1">
      <c r="A430" s="14" t="s">
        <v>437</v>
      </c>
      <c r="B430" s="28"/>
      <c r="C430" s="19"/>
      <c r="D430" s="19"/>
      <c r="E430" s="19"/>
      <c r="F430" s="19"/>
      <c r="G430" s="19"/>
      <c r="H430" s="59"/>
      <c r="I430" s="59"/>
      <c r="J430" s="60"/>
    </row>
    <row r="431" spans="1:10" customFormat="1">
      <c r="A431" s="14" t="s">
        <v>438</v>
      </c>
      <c r="B431" s="28"/>
      <c r="C431" s="19"/>
      <c r="D431" s="19"/>
      <c r="E431" s="19"/>
      <c r="F431" s="19"/>
      <c r="G431" s="19"/>
      <c r="H431" s="59"/>
      <c r="I431" s="59"/>
      <c r="J431" s="60"/>
    </row>
    <row r="432" spans="1:10" customFormat="1">
      <c r="A432" s="14" t="s">
        <v>439</v>
      </c>
      <c r="B432" s="28"/>
      <c r="C432" s="19"/>
      <c r="D432" s="19"/>
      <c r="E432" s="19"/>
      <c r="F432" s="19"/>
      <c r="G432" s="19"/>
      <c r="H432" s="59"/>
      <c r="I432" s="59"/>
      <c r="J432" s="60"/>
    </row>
    <row r="433" spans="1:10" customFormat="1">
      <c r="A433" s="14" t="s">
        <v>440</v>
      </c>
      <c r="B433" s="28"/>
      <c r="C433" s="19"/>
      <c r="D433" s="19"/>
      <c r="E433" s="19"/>
      <c r="F433" s="19"/>
      <c r="G433" s="19"/>
      <c r="H433" s="59"/>
      <c r="I433" s="59"/>
      <c r="J433" s="60"/>
    </row>
    <row r="434" spans="1:10" customFormat="1">
      <c r="A434" s="14" t="s">
        <v>441</v>
      </c>
      <c r="B434" s="28"/>
      <c r="C434" s="19"/>
      <c r="D434" s="19"/>
      <c r="E434" s="19"/>
      <c r="F434" s="19"/>
      <c r="G434" s="19"/>
      <c r="H434" s="59"/>
      <c r="I434" s="59"/>
      <c r="J434" s="60"/>
    </row>
    <row r="435" spans="1:10" customFormat="1">
      <c r="A435" s="14" t="s">
        <v>442</v>
      </c>
      <c r="B435" s="28"/>
      <c r="C435" s="25"/>
      <c r="D435" s="19"/>
      <c r="E435" s="19"/>
      <c r="F435" s="19"/>
      <c r="G435" s="19"/>
      <c r="H435" s="59"/>
      <c r="I435" s="59"/>
      <c r="J435" s="60"/>
    </row>
    <row r="436" spans="1:10" customFormat="1">
      <c r="A436" s="14" t="s">
        <v>443</v>
      </c>
      <c r="B436" s="28"/>
      <c r="C436" s="25"/>
      <c r="D436" s="19"/>
      <c r="E436" s="19"/>
      <c r="F436" s="19"/>
      <c r="G436" s="19"/>
      <c r="H436" s="59"/>
      <c r="I436" s="59"/>
      <c r="J436" s="60"/>
    </row>
    <row r="437" spans="1:10" customFormat="1">
      <c r="A437" s="14" t="s">
        <v>444</v>
      </c>
      <c r="B437" s="28"/>
      <c r="C437" s="19"/>
      <c r="D437" s="19"/>
      <c r="E437" s="19"/>
      <c r="F437" s="19"/>
      <c r="G437" s="19"/>
      <c r="H437" s="59"/>
      <c r="I437" s="59"/>
      <c r="J437" s="60"/>
    </row>
    <row r="438" spans="1:10" customFormat="1">
      <c r="A438" s="14" t="s">
        <v>445</v>
      </c>
      <c r="B438" s="28"/>
      <c r="C438" s="19"/>
      <c r="D438" s="19"/>
      <c r="E438" s="19"/>
      <c r="F438" s="19"/>
      <c r="G438" s="19"/>
      <c r="H438" s="59"/>
      <c r="I438" s="59"/>
      <c r="J438" s="60"/>
    </row>
    <row r="439" spans="1:10" customFormat="1">
      <c r="A439" s="14" t="s">
        <v>446</v>
      </c>
      <c r="B439" s="28"/>
      <c r="C439" s="19"/>
      <c r="D439" s="19"/>
      <c r="E439" s="19"/>
      <c r="F439" s="19"/>
      <c r="G439" s="19"/>
      <c r="H439" s="59"/>
      <c r="I439" s="59"/>
      <c r="J439" s="60"/>
    </row>
    <row r="440" spans="1:10" customFormat="1">
      <c r="A440" s="14" t="s">
        <v>447</v>
      </c>
      <c r="B440" s="28"/>
      <c r="C440" s="19"/>
      <c r="D440" s="19"/>
      <c r="E440" s="19"/>
      <c r="F440" s="19"/>
      <c r="G440" s="19"/>
      <c r="H440" s="59"/>
      <c r="I440" s="59"/>
      <c r="J440" s="60"/>
    </row>
    <row r="441" spans="1:10" customFormat="1">
      <c r="A441" s="14" t="s">
        <v>448</v>
      </c>
      <c r="B441" s="28"/>
      <c r="C441" s="19"/>
      <c r="D441" s="19"/>
      <c r="E441" s="19"/>
      <c r="F441" s="19"/>
      <c r="G441" s="19"/>
      <c r="H441" s="59"/>
      <c r="I441" s="59"/>
      <c r="J441" s="60"/>
    </row>
    <row r="442" spans="1:10" customFormat="1">
      <c r="A442" s="14" t="s">
        <v>449</v>
      </c>
      <c r="B442" s="28"/>
      <c r="C442" s="19"/>
      <c r="D442" s="19"/>
      <c r="E442" s="19"/>
      <c r="F442" s="19"/>
      <c r="G442" s="19"/>
      <c r="H442" s="59"/>
      <c r="I442" s="59"/>
      <c r="J442" s="60"/>
    </row>
    <row r="443" spans="1:10" customFormat="1">
      <c r="A443" s="14" t="s">
        <v>450</v>
      </c>
      <c r="B443" s="28"/>
      <c r="C443" s="19"/>
      <c r="D443" s="19"/>
      <c r="E443" s="19"/>
      <c r="F443" s="19"/>
      <c r="G443" s="19"/>
      <c r="H443" s="59"/>
      <c r="I443" s="59"/>
      <c r="J443" s="60"/>
    </row>
    <row r="444" spans="1:10" customFormat="1">
      <c r="A444" s="14" t="s">
        <v>451</v>
      </c>
      <c r="B444" s="28"/>
      <c r="C444" s="19"/>
      <c r="D444" s="19"/>
      <c r="E444" s="19"/>
      <c r="F444" s="19"/>
      <c r="G444" s="19"/>
      <c r="H444" s="59"/>
      <c r="I444" s="59"/>
      <c r="J444" s="60"/>
    </row>
    <row r="445" spans="1:10" customFormat="1">
      <c r="A445" s="14" t="s">
        <v>452</v>
      </c>
      <c r="B445" s="28"/>
      <c r="C445" s="25"/>
      <c r="D445" s="19"/>
      <c r="E445" s="25"/>
      <c r="F445" s="25"/>
      <c r="G445" s="24"/>
      <c r="H445" s="59"/>
      <c r="I445" s="59"/>
      <c r="J445" s="60"/>
    </row>
    <row r="446" spans="1:10" customFormat="1">
      <c r="A446" s="14" t="s">
        <v>453</v>
      </c>
      <c r="B446" s="28"/>
      <c r="C446" s="25"/>
      <c r="D446" s="19"/>
      <c r="E446" s="19"/>
      <c r="F446" s="19"/>
      <c r="G446" s="19"/>
      <c r="H446" s="59"/>
      <c r="I446" s="59"/>
      <c r="J446" s="60"/>
    </row>
    <row r="447" spans="1:10" customFormat="1">
      <c r="A447" s="14" t="s">
        <v>454</v>
      </c>
      <c r="B447" s="28"/>
      <c r="C447" s="25"/>
      <c r="D447" s="19"/>
      <c r="E447" s="19"/>
      <c r="F447" s="19"/>
      <c r="G447" s="19"/>
      <c r="H447" s="59"/>
      <c r="I447" s="59"/>
      <c r="J447" s="60"/>
    </row>
    <row r="448" spans="1:10" customFormat="1">
      <c r="A448" s="14" t="s">
        <v>455</v>
      </c>
      <c r="B448" s="28"/>
      <c r="C448" s="25"/>
      <c r="D448" s="19"/>
      <c r="E448" s="19"/>
      <c r="F448" s="19"/>
      <c r="G448" s="19"/>
      <c r="H448" s="59"/>
      <c r="I448" s="59"/>
      <c r="J448" s="60"/>
    </row>
    <row r="449" spans="1:10" customFormat="1">
      <c r="A449" s="14" t="s">
        <v>456</v>
      </c>
      <c r="B449" s="28"/>
      <c r="C449" s="25"/>
      <c r="D449" s="19"/>
      <c r="E449" s="19"/>
      <c r="F449" s="19"/>
      <c r="G449" s="19"/>
      <c r="H449" s="59"/>
      <c r="I449" s="59"/>
      <c r="J449" s="60"/>
    </row>
    <row r="450" spans="1:10" customFormat="1">
      <c r="A450" s="14" t="s">
        <v>457</v>
      </c>
      <c r="B450" s="28"/>
      <c r="C450" s="25"/>
      <c r="D450" s="19"/>
      <c r="E450" s="19"/>
      <c r="F450" s="19"/>
      <c r="G450" s="19"/>
      <c r="H450" s="59"/>
      <c r="I450" s="59"/>
      <c r="J450" s="60"/>
    </row>
    <row r="451" spans="1:10" customFormat="1">
      <c r="A451" s="14" t="s">
        <v>458</v>
      </c>
      <c r="B451" s="28"/>
      <c r="C451" s="25"/>
      <c r="D451" s="19"/>
      <c r="E451" s="19"/>
      <c r="F451" s="19"/>
      <c r="G451" s="19"/>
      <c r="H451" s="59"/>
      <c r="I451" s="59"/>
      <c r="J451" s="60"/>
    </row>
    <row r="452" spans="1:10" customFormat="1">
      <c r="A452" s="14" t="s">
        <v>459</v>
      </c>
      <c r="B452" s="28"/>
      <c r="C452" s="25"/>
      <c r="D452" s="19"/>
      <c r="E452" s="19"/>
      <c r="F452" s="19"/>
      <c r="G452" s="19"/>
      <c r="H452" s="59"/>
      <c r="I452" s="59"/>
      <c r="J452" s="60"/>
    </row>
    <row r="453" spans="1:10" customFormat="1">
      <c r="A453" s="14" t="s">
        <v>460</v>
      </c>
      <c r="B453" s="28"/>
      <c r="C453" s="25"/>
      <c r="D453" s="19"/>
      <c r="E453" s="19"/>
      <c r="F453" s="19"/>
      <c r="G453" s="19"/>
      <c r="H453" s="59"/>
      <c r="I453" s="59"/>
      <c r="J453" s="60"/>
    </row>
    <row r="454" spans="1:10" customFormat="1">
      <c r="A454" s="14" t="s">
        <v>461</v>
      </c>
      <c r="B454" s="28"/>
      <c r="C454" s="19"/>
      <c r="D454" s="19"/>
      <c r="E454" s="19"/>
      <c r="F454" s="19"/>
      <c r="G454" s="19"/>
      <c r="H454" s="59"/>
      <c r="I454" s="59"/>
      <c r="J454" s="60"/>
    </row>
    <row r="455" spans="1:10" customFormat="1">
      <c r="A455" s="14" t="s">
        <v>462</v>
      </c>
      <c r="B455" s="28"/>
      <c r="C455" s="19"/>
      <c r="D455" s="19"/>
      <c r="E455" s="19"/>
      <c r="F455" s="19"/>
      <c r="G455" s="19"/>
      <c r="H455" s="59"/>
      <c r="I455" s="59"/>
      <c r="J455" s="60"/>
    </row>
    <row r="456" spans="1:10" customFormat="1">
      <c r="A456" s="14" t="s">
        <v>463</v>
      </c>
      <c r="B456" s="28"/>
      <c r="C456" s="19"/>
      <c r="D456" s="19"/>
      <c r="E456" s="19"/>
      <c r="F456" s="19"/>
      <c r="G456" s="19"/>
      <c r="H456" s="59"/>
      <c r="I456" s="59"/>
      <c r="J456" s="60"/>
    </row>
    <row r="457" spans="1:10" customFormat="1">
      <c r="A457" s="14" t="s">
        <v>464</v>
      </c>
      <c r="B457" s="28"/>
      <c r="C457" s="19"/>
      <c r="D457" s="19"/>
      <c r="E457" s="19"/>
      <c r="F457" s="19"/>
      <c r="G457" s="19"/>
      <c r="H457" s="59"/>
      <c r="I457" s="59"/>
      <c r="J457" s="60"/>
    </row>
    <row r="458" spans="1:10" customFormat="1">
      <c r="A458" s="14" t="s">
        <v>465</v>
      </c>
      <c r="B458" s="28"/>
      <c r="C458" s="19"/>
      <c r="D458" s="19"/>
      <c r="E458" s="19"/>
      <c r="F458" s="19"/>
      <c r="G458" s="19"/>
      <c r="H458" s="59"/>
      <c r="I458" s="59"/>
      <c r="J458" s="60"/>
    </row>
    <row r="459" spans="1:10" customFormat="1">
      <c r="A459" s="14" t="s">
        <v>466</v>
      </c>
      <c r="B459" s="28"/>
      <c r="C459" s="19"/>
      <c r="D459" s="19"/>
      <c r="E459" s="19"/>
      <c r="F459" s="19"/>
      <c r="G459" s="19"/>
      <c r="H459" s="59"/>
      <c r="I459" s="59"/>
      <c r="J459" s="60"/>
    </row>
    <row r="460" spans="1:10" customFormat="1">
      <c r="A460" s="14" t="s">
        <v>467</v>
      </c>
      <c r="B460" s="28"/>
      <c r="C460" s="19"/>
      <c r="D460" s="19"/>
      <c r="E460" s="19"/>
      <c r="F460" s="19"/>
      <c r="G460" s="19"/>
      <c r="H460" s="59"/>
      <c r="I460" s="59"/>
      <c r="J460" s="60"/>
    </row>
    <row r="461" spans="1:10" customFormat="1">
      <c r="A461" s="14" t="s">
        <v>468</v>
      </c>
      <c r="B461" s="28"/>
      <c r="C461" s="19"/>
      <c r="D461" s="19"/>
      <c r="E461" s="19"/>
      <c r="F461" s="19"/>
      <c r="G461" s="19"/>
      <c r="H461" s="59"/>
      <c r="I461" s="59"/>
      <c r="J461" s="60"/>
    </row>
    <row r="462" spans="1:10" customFormat="1">
      <c r="A462" s="14" t="s">
        <v>469</v>
      </c>
      <c r="B462" s="28"/>
      <c r="C462" s="19"/>
      <c r="D462" s="19"/>
      <c r="E462" s="19"/>
      <c r="F462" s="19"/>
      <c r="G462" s="19"/>
      <c r="H462" s="59"/>
      <c r="I462" s="59"/>
      <c r="J462" s="60"/>
    </row>
    <row r="463" spans="1:10" customFormat="1">
      <c r="A463" s="14" t="s">
        <v>470</v>
      </c>
      <c r="B463" s="28"/>
      <c r="C463" s="19"/>
      <c r="D463" s="19"/>
      <c r="E463" s="19"/>
      <c r="F463" s="19"/>
      <c r="G463" s="19"/>
      <c r="H463" s="59"/>
      <c r="I463" s="59"/>
      <c r="J463" s="60"/>
    </row>
    <row r="464" spans="1:10" customFormat="1">
      <c r="A464" s="14" t="s">
        <v>471</v>
      </c>
      <c r="B464" s="28"/>
      <c r="C464" s="19"/>
      <c r="D464" s="19"/>
      <c r="E464" s="19"/>
      <c r="F464" s="19"/>
      <c r="G464" s="19"/>
      <c r="H464" s="59"/>
      <c r="I464" s="59"/>
      <c r="J464" s="60"/>
    </row>
    <row r="465" spans="1:10" customFormat="1">
      <c r="A465" s="14" t="s">
        <v>472</v>
      </c>
      <c r="B465" s="28"/>
      <c r="C465" s="19"/>
      <c r="D465" s="19"/>
      <c r="E465" s="19"/>
      <c r="F465" s="19"/>
      <c r="G465" s="19"/>
      <c r="H465" s="59"/>
      <c r="I465" s="59"/>
      <c r="J465" s="60"/>
    </row>
    <row r="466" spans="1:10" customFormat="1">
      <c r="A466" s="14" t="s">
        <v>473</v>
      </c>
      <c r="B466" s="28"/>
      <c r="C466" s="19"/>
      <c r="D466" s="19"/>
      <c r="E466" s="19"/>
      <c r="F466" s="19"/>
      <c r="G466" s="19"/>
      <c r="H466" s="59"/>
      <c r="I466" s="59"/>
      <c r="J466" s="60"/>
    </row>
    <row r="467" spans="1:10" customFormat="1">
      <c r="A467" s="14" t="s">
        <v>474</v>
      </c>
      <c r="B467" s="28"/>
      <c r="C467" s="19"/>
      <c r="D467" s="19"/>
      <c r="E467" s="19"/>
      <c r="F467" s="19"/>
      <c r="G467" s="19"/>
      <c r="H467" s="59"/>
      <c r="I467" s="59"/>
      <c r="J467" s="60"/>
    </row>
    <row r="468" spans="1:10" customFormat="1">
      <c r="A468" s="14" t="s">
        <v>475</v>
      </c>
      <c r="B468" s="28"/>
      <c r="C468" s="19"/>
      <c r="D468" s="19"/>
      <c r="E468" s="19"/>
      <c r="F468" s="19"/>
      <c r="G468" s="19"/>
      <c r="H468" s="59"/>
      <c r="I468" s="59"/>
      <c r="J468" s="60"/>
    </row>
    <row r="469" spans="1:10" customFormat="1">
      <c r="A469" s="14" t="s">
        <v>476</v>
      </c>
      <c r="B469" s="28"/>
      <c r="C469" s="19"/>
      <c r="D469" s="19"/>
      <c r="E469" s="19"/>
      <c r="F469" s="19"/>
      <c r="G469" s="19"/>
      <c r="H469" s="59"/>
      <c r="I469" s="59"/>
      <c r="J469" s="60"/>
    </row>
    <row r="470" spans="1:10" customFormat="1">
      <c r="A470" s="14" t="s">
        <v>477</v>
      </c>
      <c r="B470" s="28"/>
      <c r="C470" s="19"/>
      <c r="D470" s="19"/>
      <c r="E470" s="19"/>
      <c r="F470" s="19"/>
      <c r="G470" s="19"/>
      <c r="H470" s="59"/>
      <c r="I470" s="59"/>
      <c r="J470" s="60"/>
    </row>
    <row r="471" spans="1:10" customFormat="1">
      <c r="A471" s="14" t="s">
        <v>478</v>
      </c>
      <c r="B471" s="28"/>
      <c r="C471" s="19"/>
      <c r="D471" s="19"/>
      <c r="E471" s="19"/>
      <c r="F471" s="19"/>
      <c r="G471" s="19"/>
      <c r="H471" s="59"/>
      <c r="I471" s="59"/>
      <c r="J471" s="60"/>
    </row>
    <row r="472" spans="1:10" customFormat="1">
      <c r="A472" s="14" t="s">
        <v>479</v>
      </c>
      <c r="B472" s="28"/>
      <c r="C472" s="19"/>
      <c r="D472" s="19"/>
      <c r="E472" s="19"/>
      <c r="F472" s="19"/>
      <c r="G472" s="19"/>
      <c r="H472" s="59"/>
      <c r="I472" s="59"/>
      <c r="J472" s="60"/>
    </row>
    <row r="473" spans="1:10" customFormat="1">
      <c r="A473" s="14" t="s">
        <v>480</v>
      </c>
      <c r="B473" s="28"/>
      <c r="C473" s="19"/>
      <c r="D473" s="19"/>
      <c r="E473" s="19"/>
      <c r="F473" s="19"/>
      <c r="G473" s="19"/>
      <c r="H473" s="59"/>
      <c r="I473" s="59"/>
      <c r="J473" s="60"/>
    </row>
    <row r="474" spans="1:10" customFormat="1">
      <c r="A474" s="14" t="s">
        <v>481</v>
      </c>
      <c r="B474" s="28"/>
      <c r="C474" s="19"/>
      <c r="D474" s="19"/>
      <c r="E474" s="19"/>
      <c r="F474" s="19"/>
      <c r="G474" s="19"/>
      <c r="H474" s="59"/>
      <c r="I474" s="59"/>
      <c r="J474" s="60"/>
    </row>
    <row r="475" spans="1:10" customFormat="1">
      <c r="A475" s="14" t="s">
        <v>482</v>
      </c>
      <c r="B475" s="28"/>
      <c r="C475" s="19"/>
      <c r="D475" s="19"/>
      <c r="E475" s="19"/>
      <c r="F475" s="19"/>
      <c r="G475" s="19"/>
      <c r="H475" s="59"/>
      <c r="I475" s="59"/>
      <c r="J475" s="60"/>
    </row>
    <row r="476" spans="1:10" customFormat="1">
      <c r="A476" s="14" t="s">
        <v>483</v>
      </c>
      <c r="B476" s="28"/>
      <c r="C476" s="19"/>
      <c r="D476" s="19"/>
      <c r="E476" s="19"/>
      <c r="F476" s="19"/>
      <c r="G476" s="19"/>
      <c r="H476" s="59"/>
      <c r="I476" s="59"/>
      <c r="J476" s="60"/>
    </row>
    <row r="477" spans="1:10" customFormat="1">
      <c r="A477" s="14" t="s">
        <v>484</v>
      </c>
      <c r="B477" s="28"/>
      <c r="C477" s="19"/>
      <c r="D477" s="19"/>
      <c r="E477" s="19"/>
      <c r="F477" s="19"/>
      <c r="G477" s="19"/>
      <c r="H477" s="59"/>
      <c r="I477" s="59"/>
      <c r="J477" s="60"/>
    </row>
    <row r="478" spans="1:10" customFormat="1">
      <c r="A478" s="14" t="s">
        <v>485</v>
      </c>
      <c r="B478" s="28"/>
      <c r="C478" s="19"/>
      <c r="D478" s="19"/>
      <c r="E478" s="19"/>
      <c r="F478" s="19"/>
      <c r="G478" s="19"/>
      <c r="H478" s="59"/>
      <c r="I478" s="59"/>
      <c r="J478" s="60"/>
    </row>
    <row r="479" spans="1:10" customFormat="1">
      <c r="A479" s="14" t="s">
        <v>486</v>
      </c>
      <c r="B479" s="28"/>
      <c r="C479" s="19"/>
      <c r="D479" s="19"/>
      <c r="E479" s="19"/>
      <c r="F479" s="19"/>
      <c r="G479" s="19"/>
      <c r="H479" s="59"/>
      <c r="I479" s="59"/>
      <c r="J479" s="60"/>
    </row>
    <row r="480" spans="1:10" customFormat="1">
      <c r="A480" s="14" t="s">
        <v>487</v>
      </c>
      <c r="B480" s="28"/>
      <c r="C480" s="19"/>
      <c r="D480" s="19"/>
      <c r="E480" s="19"/>
      <c r="F480" s="19"/>
      <c r="G480" s="19"/>
      <c r="H480" s="59"/>
      <c r="I480" s="59"/>
      <c r="J480" s="60"/>
    </row>
    <row r="481" spans="1:10" customFormat="1">
      <c r="A481" s="14" t="s">
        <v>488</v>
      </c>
      <c r="B481" s="28"/>
      <c r="C481" s="19"/>
      <c r="D481" s="19"/>
      <c r="E481" s="19"/>
      <c r="F481" s="19"/>
      <c r="G481" s="19"/>
      <c r="H481" s="59"/>
      <c r="I481" s="59"/>
      <c r="J481" s="60"/>
    </row>
    <row r="482" spans="1:10" customFormat="1">
      <c r="A482" s="14" t="s">
        <v>489</v>
      </c>
      <c r="B482" s="28"/>
      <c r="C482" s="19"/>
      <c r="D482" s="19"/>
      <c r="E482" s="19"/>
      <c r="F482" s="19"/>
      <c r="G482" s="19"/>
      <c r="H482" s="59"/>
      <c r="I482" s="59"/>
      <c r="J482" s="60"/>
    </row>
    <row r="483" spans="1:10" customFormat="1">
      <c r="A483" s="14" t="s">
        <v>490</v>
      </c>
      <c r="B483" s="28"/>
      <c r="C483" s="19"/>
      <c r="D483" s="19"/>
      <c r="E483" s="19"/>
      <c r="F483" s="19"/>
      <c r="G483" s="19"/>
      <c r="H483" s="59"/>
      <c r="I483" s="59"/>
      <c r="J483" s="60"/>
    </row>
    <row r="484" spans="1:10" customFormat="1">
      <c r="A484" s="14" t="s">
        <v>491</v>
      </c>
      <c r="B484" s="28"/>
      <c r="C484" s="19"/>
      <c r="D484" s="19"/>
      <c r="E484" s="19"/>
      <c r="F484" s="19"/>
      <c r="G484" s="19"/>
      <c r="H484" s="59"/>
      <c r="I484" s="59"/>
      <c r="J484" s="60"/>
    </row>
    <row r="485" spans="1:10" customFormat="1">
      <c r="A485" s="14" t="s">
        <v>492</v>
      </c>
      <c r="B485" s="28"/>
      <c r="C485" s="19"/>
      <c r="D485" s="19"/>
      <c r="E485" s="19"/>
      <c r="F485" s="19"/>
      <c r="G485" s="19"/>
      <c r="H485" s="59"/>
      <c r="I485" s="59"/>
      <c r="J485" s="60"/>
    </row>
    <row r="486" spans="1:10" customFormat="1">
      <c r="A486" s="14" t="s">
        <v>493</v>
      </c>
      <c r="B486" s="28"/>
      <c r="C486" s="19"/>
      <c r="D486" s="19"/>
      <c r="E486" s="19"/>
      <c r="F486" s="19"/>
      <c r="G486" s="19"/>
      <c r="H486" s="59"/>
      <c r="I486" s="59"/>
      <c r="J486" s="60"/>
    </row>
    <row r="487" spans="1:10" customFormat="1">
      <c r="A487" s="14" t="s">
        <v>494</v>
      </c>
      <c r="B487" s="28"/>
      <c r="C487" s="19"/>
      <c r="D487" s="19"/>
      <c r="E487" s="19"/>
      <c r="F487" s="19"/>
      <c r="G487" s="19"/>
      <c r="H487" s="59"/>
      <c r="I487" s="59"/>
      <c r="J487" s="60"/>
    </row>
    <row r="488" spans="1:10" customFormat="1">
      <c r="A488" s="14" t="s">
        <v>495</v>
      </c>
      <c r="B488" s="28"/>
      <c r="C488" s="19"/>
      <c r="D488" s="19"/>
      <c r="E488" s="19"/>
      <c r="F488" s="19"/>
      <c r="G488" s="19"/>
      <c r="H488" s="59"/>
      <c r="I488" s="59"/>
      <c r="J488" s="60"/>
    </row>
    <row r="489" spans="1:10" customFormat="1">
      <c r="A489" s="14" t="s">
        <v>496</v>
      </c>
      <c r="B489" s="28"/>
      <c r="C489" s="19"/>
      <c r="D489" s="19"/>
      <c r="E489" s="19"/>
      <c r="F489" s="19"/>
      <c r="G489" s="19"/>
      <c r="H489" s="59"/>
      <c r="I489" s="59"/>
      <c r="J489" s="60"/>
    </row>
    <row r="490" spans="1:10" customFormat="1">
      <c r="A490" s="14" t="s">
        <v>497</v>
      </c>
      <c r="B490" s="28"/>
      <c r="C490" s="19"/>
      <c r="D490" s="19"/>
      <c r="E490" s="19"/>
      <c r="F490" s="19"/>
      <c r="G490" s="19"/>
      <c r="H490" s="59"/>
      <c r="I490" s="59"/>
      <c r="J490" s="60"/>
    </row>
    <row r="491" spans="1:10" customFormat="1">
      <c r="A491" s="14" t="s">
        <v>498</v>
      </c>
      <c r="B491" s="28"/>
      <c r="C491" s="19"/>
      <c r="D491" s="19"/>
      <c r="E491" s="19"/>
      <c r="F491" s="19"/>
      <c r="G491" s="19"/>
      <c r="H491" s="59"/>
      <c r="I491" s="59"/>
      <c r="J491" s="60"/>
    </row>
    <row r="492" spans="1:10" customFormat="1">
      <c r="A492" s="14" t="s">
        <v>499</v>
      </c>
      <c r="B492" s="28"/>
      <c r="C492" s="19"/>
      <c r="D492" s="19"/>
      <c r="E492" s="19"/>
      <c r="F492" s="19"/>
      <c r="G492" s="19"/>
      <c r="H492" s="59"/>
      <c r="I492" s="59"/>
      <c r="J492" s="60"/>
    </row>
    <row r="493" spans="1:10" customFormat="1">
      <c r="A493" s="14" t="s">
        <v>500</v>
      </c>
      <c r="B493" s="28"/>
      <c r="C493" s="19"/>
      <c r="D493" s="19"/>
      <c r="E493" s="19"/>
      <c r="F493" s="19"/>
      <c r="G493" s="19"/>
      <c r="H493" s="59"/>
      <c r="I493" s="59"/>
      <c r="J493" s="60"/>
    </row>
    <row r="494" spans="1:10" customFormat="1">
      <c r="A494" s="14" t="s">
        <v>501</v>
      </c>
      <c r="B494" s="28"/>
      <c r="C494" s="19"/>
      <c r="D494" s="19"/>
      <c r="E494" s="19"/>
      <c r="F494" s="19"/>
      <c r="G494" s="19"/>
      <c r="H494" s="59"/>
      <c r="I494" s="59"/>
      <c r="J494" s="60"/>
    </row>
    <row r="495" spans="1:10" customFormat="1">
      <c r="A495" s="14" t="s">
        <v>502</v>
      </c>
      <c r="B495" s="28"/>
      <c r="C495" s="19"/>
      <c r="D495" s="19"/>
      <c r="E495" s="19"/>
      <c r="F495" s="19"/>
      <c r="G495" s="19"/>
      <c r="H495" s="59"/>
      <c r="I495" s="59"/>
      <c r="J495" s="60"/>
    </row>
    <row r="496" spans="1:10" customFormat="1">
      <c r="A496" s="14" t="s">
        <v>503</v>
      </c>
      <c r="B496" s="28"/>
      <c r="C496" s="19"/>
      <c r="D496" s="19"/>
      <c r="E496" s="19"/>
      <c r="F496" s="19"/>
      <c r="G496" s="19"/>
      <c r="H496" s="59"/>
      <c r="I496" s="59"/>
      <c r="J496" s="60"/>
    </row>
    <row r="497" spans="1:10" customFormat="1">
      <c r="A497" s="14" t="s">
        <v>504</v>
      </c>
      <c r="B497" s="28"/>
      <c r="C497" s="19"/>
      <c r="D497" s="19"/>
      <c r="E497" s="19"/>
      <c r="F497" s="19"/>
      <c r="G497" s="19"/>
      <c r="H497" s="59"/>
      <c r="I497" s="59"/>
      <c r="J497" s="60"/>
    </row>
    <row r="498" spans="1:10" customFormat="1">
      <c r="A498" s="14" t="s">
        <v>505</v>
      </c>
      <c r="B498" s="28"/>
      <c r="C498" s="19"/>
      <c r="D498" s="19"/>
      <c r="E498" s="19"/>
      <c r="F498" s="19"/>
      <c r="G498" s="24"/>
      <c r="H498" s="59"/>
      <c r="I498" s="59"/>
      <c r="J498" s="60"/>
    </row>
    <row r="499" spans="1:10" customFormat="1">
      <c r="A499" s="14" t="s">
        <v>506</v>
      </c>
      <c r="B499" s="28"/>
      <c r="C499" s="19"/>
      <c r="D499" s="19"/>
      <c r="E499" s="19"/>
      <c r="F499" s="19"/>
      <c r="G499" s="19"/>
      <c r="H499" s="59"/>
      <c r="I499" s="59"/>
      <c r="J499" s="60"/>
    </row>
    <row r="500" spans="1:10" customFormat="1">
      <c r="A500" s="14" t="s">
        <v>507</v>
      </c>
      <c r="B500" s="28"/>
      <c r="C500" s="19"/>
      <c r="D500" s="19"/>
      <c r="E500" s="19"/>
      <c r="F500" s="19"/>
      <c r="G500" s="19"/>
      <c r="H500" s="59"/>
      <c r="I500" s="59"/>
      <c r="J500" s="60"/>
    </row>
    <row r="501" spans="1:10" customFormat="1">
      <c r="A501" s="14" t="s">
        <v>508</v>
      </c>
      <c r="B501" s="28"/>
      <c r="C501" s="19"/>
      <c r="D501" s="19"/>
      <c r="E501" s="19"/>
      <c r="F501" s="19"/>
      <c r="G501" s="19"/>
      <c r="H501" s="59"/>
      <c r="I501" s="59"/>
      <c r="J501" s="60"/>
    </row>
    <row r="502" spans="1:10" customFormat="1">
      <c r="A502" s="14" t="s">
        <v>509</v>
      </c>
      <c r="B502" s="28"/>
      <c r="C502" s="19"/>
      <c r="D502" s="19"/>
      <c r="E502" s="19"/>
      <c r="F502" s="19"/>
      <c r="G502" s="19"/>
      <c r="H502" s="59"/>
      <c r="I502" s="59"/>
      <c r="J502" s="60"/>
    </row>
    <row r="503" spans="1:10" customFormat="1">
      <c r="A503" s="14" t="s">
        <v>510</v>
      </c>
      <c r="B503" s="28"/>
      <c r="C503" s="19"/>
      <c r="D503" s="19"/>
      <c r="E503" s="19"/>
      <c r="F503" s="19"/>
      <c r="G503" s="19"/>
      <c r="H503" s="59"/>
      <c r="I503" s="59"/>
      <c r="J503" s="60"/>
    </row>
    <row r="504" spans="1:10" customFormat="1">
      <c r="A504" s="14" t="s">
        <v>511</v>
      </c>
      <c r="B504" s="28"/>
      <c r="C504" s="19"/>
      <c r="D504" s="19"/>
      <c r="E504" s="19"/>
      <c r="F504" s="19"/>
      <c r="G504" s="19"/>
      <c r="H504" s="59"/>
      <c r="I504" s="59"/>
      <c r="J504" s="60"/>
    </row>
    <row r="505" spans="1:10" customFormat="1">
      <c r="A505" s="14" t="s">
        <v>512</v>
      </c>
      <c r="B505" s="28"/>
      <c r="C505" s="19"/>
      <c r="D505" s="19"/>
      <c r="E505" s="19"/>
      <c r="F505" s="19"/>
      <c r="G505" s="19"/>
      <c r="H505" s="59"/>
      <c r="I505" s="59"/>
      <c r="J505" s="60"/>
    </row>
    <row r="506" spans="1:10" customFormat="1">
      <c r="A506" s="14" t="s">
        <v>513</v>
      </c>
      <c r="B506" s="28"/>
      <c r="C506" s="19"/>
      <c r="D506" s="19"/>
      <c r="E506" s="19"/>
      <c r="F506" s="19"/>
      <c r="G506" s="19"/>
      <c r="H506" s="59"/>
      <c r="I506" s="59"/>
      <c r="J506" s="60"/>
    </row>
    <row r="507" spans="1:10" customFormat="1">
      <c r="A507" s="14" t="s">
        <v>514</v>
      </c>
      <c r="B507" s="28"/>
      <c r="C507" s="19"/>
      <c r="D507" s="19"/>
      <c r="E507" s="19"/>
      <c r="F507" s="19"/>
      <c r="G507" s="19"/>
      <c r="H507" s="59"/>
      <c r="I507" s="59"/>
      <c r="J507" s="60"/>
    </row>
    <row r="508" spans="1:10" customFormat="1">
      <c r="A508" s="14" t="s">
        <v>515</v>
      </c>
      <c r="B508" s="28"/>
      <c r="C508" s="19"/>
      <c r="D508" s="19"/>
      <c r="E508" s="19"/>
      <c r="F508" s="19"/>
      <c r="G508" s="19"/>
      <c r="H508" s="59"/>
      <c r="I508" s="59"/>
      <c r="J508" s="60"/>
    </row>
    <row r="509" spans="1:10" customFormat="1">
      <c r="A509" s="14" t="s">
        <v>516</v>
      </c>
      <c r="B509" s="28"/>
      <c r="C509" s="19"/>
      <c r="D509" s="19"/>
      <c r="E509" s="19"/>
      <c r="F509" s="19"/>
      <c r="G509" s="19"/>
      <c r="H509" s="59"/>
      <c r="I509" s="59"/>
      <c r="J509" s="60"/>
    </row>
    <row r="510" spans="1:10" customFormat="1">
      <c r="A510" s="14" t="s">
        <v>517</v>
      </c>
      <c r="B510" s="28"/>
      <c r="C510" s="19"/>
      <c r="D510" s="19"/>
      <c r="E510" s="19"/>
      <c r="F510" s="19"/>
      <c r="G510" s="19"/>
      <c r="H510" s="59"/>
      <c r="I510" s="59"/>
      <c r="J510" s="60"/>
    </row>
    <row r="511" spans="1:10" customFormat="1">
      <c r="A511" s="14" t="s">
        <v>518</v>
      </c>
      <c r="B511" s="28"/>
      <c r="C511" s="19"/>
      <c r="D511" s="19"/>
      <c r="E511" s="19"/>
      <c r="F511" s="19"/>
      <c r="G511" s="19"/>
      <c r="H511" s="59"/>
      <c r="I511" s="59"/>
      <c r="J511" s="60"/>
    </row>
    <row r="512" spans="1:10" customFormat="1">
      <c r="A512" s="14" t="s">
        <v>519</v>
      </c>
      <c r="B512" s="28"/>
      <c r="C512" s="19"/>
      <c r="D512" s="19"/>
      <c r="E512" s="19"/>
      <c r="F512" s="19"/>
      <c r="G512" s="19"/>
      <c r="H512" s="59"/>
      <c r="I512" s="59"/>
      <c r="J512" s="60"/>
    </row>
    <row r="513" spans="1:10" customFormat="1">
      <c r="A513" s="14" t="s">
        <v>520</v>
      </c>
      <c r="B513" s="28"/>
      <c r="C513" s="19"/>
      <c r="D513" s="19"/>
      <c r="E513" s="19"/>
      <c r="F513" s="19"/>
      <c r="G513" s="19"/>
      <c r="H513" s="59"/>
      <c r="I513" s="59"/>
      <c r="J513" s="60"/>
    </row>
    <row r="514" spans="1:10" customFormat="1">
      <c r="A514" s="14" t="s">
        <v>521</v>
      </c>
      <c r="B514" s="28"/>
      <c r="C514" s="19"/>
      <c r="D514" s="19"/>
      <c r="E514" s="19"/>
      <c r="F514" s="19"/>
      <c r="G514" s="19"/>
      <c r="H514" s="59"/>
      <c r="I514" s="59"/>
      <c r="J514" s="60"/>
    </row>
    <row r="515" spans="1:10" customFormat="1">
      <c r="A515" s="14" t="s">
        <v>522</v>
      </c>
      <c r="B515" s="28"/>
      <c r="C515" s="19"/>
      <c r="D515" s="19"/>
      <c r="E515" s="19"/>
      <c r="F515" s="19"/>
      <c r="G515" s="19"/>
      <c r="H515" s="59"/>
      <c r="I515" s="59"/>
      <c r="J515" s="60"/>
    </row>
    <row r="516" spans="1:10" customFormat="1">
      <c r="A516" s="14" t="s">
        <v>523</v>
      </c>
      <c r="B516" s="28"/>
      <c r="C516" s="19"/>
      <c r="D516" s="19"/>
      <c r="E516" s="19"/>
      <c r="F516" s="19"/>
      <c r="G516" s="19"/>
      <c r="H516" s="59"/>
      <c r="I516" s="59"/>
      <c r="J516" s="60"/>
    </row>
    <row r="517" spans="1:10" customFormat="1">
      <c r="A517" s="14" t="s">
        <v>524</v>
      </c>
      <c r="B517" s="28"/>
      <c r="C517" s="19"/>
      <c r="D517" s="19"/>
      <c r="E517" s="19"/>
      <c r="F517" s="19"/>
      <c r="G517" s="19"/>
      <c r="H517" s="59"/>
      <c r="I517" s="59"/>
      <c r="J517" s="60"/>
    </row>
    <row r="518" spans="1:10" customFormat="1">
      <c r="A518" s="14" t="s">
        <v>525</v>
      </c>
      <c r="B518" s="28"/>
      <c r="C518" s="19"/>
      <c r="D518" s="19"/>
      <c r="E518" s="19"/>
      <c r="F518" s="19"/>
      <c r="G518" s="19"/>
      <c r="H518" s="59"/>
      <c r="I518" s="59"/>
      <c r="J518" s="60"/>
    </row>
    <row r="519" spans="1:10" customFormat="1">
      <c r="A519" s="14" t="s">
        <v>526</v>
      </c>
      <c r="B519" s="28"/>
      <c r="C519" s="19"/>
      <c r="D519" s="19"/>
      <c r="E519" s="19"/>
      <c r="F519" s="19"/>
      <c r="G519" s="19"/>
      <c r="H519" s="59"/>
      <c r="I519" s="59"/>
      <c r="J519" s="60"/>
    </row>
    <row r="520" spans="1:10" customFormat="1">
      <c r="A520" s="14" t="s">
        <v>527</v>
      </c>
      <c r="B520" s="28"/>
      <c r="C520" s="19"/>
      <c r="D520" s="19"/>
      <c r="E520" s="19"/>
      <c r="F520" s="19"/>
      <c r="G520" s="19"/>
      <c r="H520" s="59"/>
      <c r="I520" s="59"/>
      <c r="J520" s="60"/>
    </row>
    <row r="521" spans="1:10" customFormat="1">
      <c r="A521" s="14" t="s">
        <v>528</v>
      </c>
      <c r="B521" s="28"/>
      <c r="C521" s="19"/>
      <c r="D521" s="19"/>
      <c r="E521" s="19"/>
      <c r="F521" s="19"/>
      <c r="G521" s="19"/>
      <c r="H521" s="59"/>
      <c r="I521" s="59"/>
      <c r="J521" s="60"/>
    </row>
    <row r="522" spans="1:10" customFormat="1">
      <c r="A522" s="14" t="s">
        <v>529</v>
      </c>
      <c r="B522" s="28"/>
      <c r="C522" s="19"/>
      <c r="D522" s="19"/>
      <c r="E522" s="19"/>
      <c r="F522" s="19"/>
      <c r="G522" s="19"/>
      <c r="H522" s="59"/>
      <c r="I522" s="59"/>
      <c r="J522" s="60"/>
    </row>
    <row r="523" spans="1:10" customFormat="1">
      <c r="A523" s="14" t="s">
        <v>530</v>
      </c>
      <c r="B523" s="28"/>
      <c r="C523" s="19"/>
      <c r="D523" s="19"/>
      <c r="E523" s="19"/>
      <c r="F523" s="19"/>
      <c r="G523" s="19"/>
      <c r="H523" s="59"/>
      <c r="I523" s="59"/>
      <c r="J523" s="60"/>
    </row>
    <row r="524" spans="1:10" customFormat="1">
      <c r="A524" s="14" t="s">
        <v>531</v>
      </c>
      <c r="B524" s="28"/>
      <c r="C524" s="19"/>
      <c r="D524" s="19"/>
      <c r="E524" s="19"/>
      <c r="F524" s="19"/>
      <c r="G524" s="19"/>
      <c r="H524" s="59"/>
      <c r="I524" s="59"/>
      <c r="J524" s="60"/>
    </row>
    <row r="525" spans="1:10" customFormat="1">
      <c r="A525" s="14" t="s">
        <v>532</v>
      </c>
      <c r="B525" s="28"/>
      <c r="C525" s="19"/>
      <c r="D525" s="19"/>
      <c r="E525" s="19"/>
      <c r="F525" s="19"/>
      <c r="G525" s="19"/>
      <c r="H525" s="59"/>
      <c r="I525" s="59"/>
      <c r="J525" s="60"/>
    </row>
    <row r="526" spans="1:10" customFormat="1">
      <c r="A526" s="14" t="s">
        <v>533</v>
      </c>
      <c r="B526" s="28"/>
      <c r="C526" s="19"/>
      <c r="D526" s="19"/>
      <c r="E526" s="19"/>
      <c r="F526" s="19"/>
      <c r="G526" s="19"/>
      <c r="H526" s="59"/>
      <c r="I526" s="59"/>
      <c r="J526" s="60"/>
    </row>
    <row r="527" spans="1:10" customFormat="1">
      <c r="A527" s="14" t="s">
        <v>534</v>
      </c>
      <c r="B527" s="28"/>
      <c r="C527" s="19"/>
      <c r="D527" s="19"/>
      <c r="E527" s="19"/>
      <c r="F527" s="19"/>
      <c r="G527" s="19"/>
      <c r="H527" s="59"/>
      <c r="I527" s="59"/>
      <c r="J527" s="60"/>
    </row>
    <row r="528" spans="1:10" customFormat="1">
      <c r="A528" s="14" t="s">
        <v>535</v>
      </c>
      <c r="B528" s="28"/>
      <c r="C528" s="19"/>
      <c r="D528" s="19"/>
      <c r="E528" s="19"/>
      <c r="F528" s="19"/>
      <c r="G528" s="19"/>
      <c r="H528" s="59"/>
      <c r="I528" s="59"/>
      <c r="J528" s="60"/>
    </row>
    <row r="529" spans="1:10" customFormat="1">
      <c r="A529" s="14" t="s">
        <v>536</v>
      </c>
      <c r="B529" s="28"/>
      <c r="C529" s="19"/>
      <c r="D529" s="19"/>
      <c r="E529" s="19"/>
      <c r="F529" s="19"/>
      <c r="G529" s="19"/>
      <c r="H529" s="59"/>
      <c r="I529" s="59"/>
      <c r="J529" s="60"/>
    </row>
    <row r="530" spans="1:10" customFormat="1">
      <c r="A530" s="14" t="s">
        <v>537</v>
      </c>
      <c r="B530" s="28"/>
      <c r="C530" s="19"/>
      <c r="D530" s="19"/>
      <c r="E530" s="19"/>
      <c r="F530" s="19"/>
      <c r="G530" s="19"/>
      <c r="H530" s="59"/>
      <c r="I530" s="59"/>
      <c r="J530" s="60"/>
    </row>
    <row r="531" spans="1:10" customFormat="1">
      <c r="A531" s="14" t="s">
        <v>538</v>
      </c>
      <c r="B531" s="28"/>
      <c r="C531" s="19"/>
      <c r="D531" s="19"/>
      <c r="E531" s="19"/>
      <c r="F531" s="19"/>
      <c r="G531" s="19"/>
      <c r="H531" s="59"/>
      <c r="I531" s="59"/>
      <c r="J531" s="60"/>
    </row>
    <row r="532" spans="1:10" customFormat="1">
      <c r="A532" s="14" t="s">
        <v>539</v>
      </c>
      <c r="B532" s="28"/>
      <c r="C532" s="19"/>
      <c r="D532" s="19"/>
      <c r="E532" s="19"/>
      <c r="F532" s="19"/>
      <c r="G532" s="19"/>
      <c r="H532" s="59"/>
      <c r="I532" s="59"/>
      <c r="J532" s="60"/>
    </row>
    <row r="533" spans="1:10" customFormat="1">
      <c r="A533" s="14" t="s">
        <v>540</v>
      </c>
      <c r="B533" s="28"/>
      <c r="C533" s="19"/>
      <c r="D533" s="19"/>
      <c r="E533" s="19"/>
      <c r="F533" s="19"/>
      <c r="G533" s="19"/>
      <c r="H533" s="59"/>
      <c r="I533" s="59"/>
      <c r="J533" s="60"/>
    </row>
    <row r="534" spans="1:10" customFormat="1">
      <c r="A534" s="14" t="s">
        <v>541</v>
      </c>
      <c r="B534" s="28"/>
      <c r="C534" s="19"/>
      <c r="D534" s="19"/>
      <c r="E534" s="19"/>
      <c r="F534" s="19"/>
      <c r="G534" s="19"/>
      <c r="H534" s="59"/>
      <c r="I534" s="59"/>
      <c r="J534" s="60"/>
    </row>
    <row r="535" spans="1:10" customFormat="1">
      <c r="A535" s="14" t="s">
        <v>542</v>
      </c>
      <c r="B535" s="28"/>
      <c r="C535" s="19"/>
      <c r="D535" s="19"/>
      <c r="E535" s="19"/>
      <c r="F535" s="19"/>
      <c r="G535" s="19"/>
      <c r="H535" s="59"/>
      <c r="I535" s="59"/>
      <c r="J535" s="60"/>
    </row>
    <row r="536" spans="1:10" customFormat="1">
      <c r="A536" s="14" t="s">
        <v>543</v>
      </c>
      <c r="B536" s="28"/>
      <c r="C536" s="19"/>
      <c r="D536" s="19"/>
      <c r="E536" s="19"/>
      <c r="F536" s="19"/>
      <c r="G536" s="19"/>
      <c r="H536" s="59"/>
      <c r="I536" s="59"/>
      <c r="J536" s="60"/>
    </row>
    <row r="537" spans="1:10" customFormat="1">
      <c r="A537" s="14" t="s">
        <v>544</v>
      </c>
      <c r="B537" s="28"/>
      <c r="C537" s="19"/>
      <c r="D537" s="19"/>
      <c r="E537" s="19"/>
      <c r="F537" s="19"/>
      <c r="G537" s="19"/>
      <c r="H537" s="59"/>
      <c r="I537" s="59"/>
      <c r="J537" s="60"/>
    </row>
    <row r="538" spans="1:10" customFormat="1">
      <c r="A538" s="14" t="s">
        <v>545</v>
      </c>
      <c r="B538" s="28"/>
      <c r="C538" s="19"/>
      <c r="D538" s="19"/>
      <c r="E538" s="19"/>
      <c r="F538" s="19"/>
      <c r="G538" s="19"/>
      <c r="H538" s="59"/>
      <c r="I538" s="59"/>
      <c r="J538" s="60"/>
    </row>
    <row r="539" spans="1:10" customFormat="1">
      <c r="A539" s="14" t="s">
        <v>546</v>
      </c>
      <c r="B539" s="28"/>
      <c r="C539" s="19"/>
      <c r="D539" s="19"/>
      <c r="E539" s="19"/>
      <c r="F539" s="19"/>
      <c r="G539" s="19"/>
      <c r="H539" s="59"/>
      <c r="I539" s="59"/>
      <c r="J539" s="60"/>
    </row>
    <row r="540" spans="1:10" customFormat="1">
      <c r="A540" s="14" t="s">
        <v>547</v>
      </c>
      <c r="B540" s="28"/>
      <c r="C540" s="19"/>
      <c r="D540" s="19"/>
      <c r="E540" s="19"/>
      <c r="F540" s="19"/>
      <c r="G540" s="19"/>
      <c r="H540" s="59"/>
      <c r="I540" s="59"/>
      <c r="J540" s="60"/>
    </row>
    <row r="541" spans="1:10" customFormat="1">
      <c r="A541" s="14" t="s">
        <v>548</v>
      </c>
      <c r="B541" s="28"/>
      <c r="C541" s="19"/>
      <c r="D541" s="19"/>
      <c r="E541" s="19"/>
      <c r="F541" s="19"/>
      <c r="G541" s="19"/>
      <c r="H541" s="59"/>
      <c r="I541" s="59"/>
      <c r="J541" s="60"/>
    </row>
    <row r="542" spans="1:10" customFormat="1">
      <c r="A542" s="14" t="s">
        <v>549</v>
      </c>
      <c r="B542" s="28"/>
      <c r="C542" s="19"/>
      <c r="D542" s="19"/>
      <c r="E542" s="19"/>
      <c r="F542" s="19"/>
      <c r="G542" s="19"/>
      <c r="H542" s="59"/>
      <c r="I542" s="59"/>
      <c r="J542" s="60"/>
    </row>
    <row r="543" spans="1:10" customFormat="1">
      <c r="A543" s="14" t="s">
        <v>550</v>
      </c>
      <c r="B543" s="28"/>
      <c r="C543" s="19"/>
      <c r="D543" s="19"/>
      <c r="E543" s="19"/>
      <c r="F543" s="19"/>
      <c r="G543" s="19"/>
      <c r="H543" s="59"/>
      <c r="I543" s="59"/>
      <c r="J543" s="60"/>
    </row>
    <row r="544" spans="1:10" customFormat="1">
      <c r="A544" s="14" t="s">
        <v>551</v>
      </c>
      <c r="B544" s="28"/>
      <c r="C544" s="19"/>
      <c r="D544" s="19"/>
      <c r="E544" s="19"/>
      <c r="F544" s="19"/>
      <c r="G544" s="19"/>
      <c r="H544" s="59"/>
      <c r="I544" s="59"/>
      <c r="J544" s="60"/>
    </row>
    <row r="545" spans="1:10" customFormat="1">
      <c r="A545" s="14" t="s">
        <v>552</v>
      </c>
      <c r="B545" s="28"/>
      <c r="C545" s="19"/>
      <c r="D545" s="19"/>
      <c r="E545" s="19"/>
      <c r="F545" s="19"/>
      <c r="G545" s="19"/>
      <c r="H545" s="59"/>
      <c r="I545" s="59"/>
      <c r="J545" s="60"/>
    </row>
    <row r="546" spans="1:10" customFormat="1">
      <c r="A546" s="14" t="s">
        <v>553</v>
      </c>
      <c r="B546" s="28"/>
      <c r="C546" s="19"/>
      <c r="D546" s="19"/>
      <c r="E546" s="19"/>
      <c r="F546" s="19"/>
      <c r="G546" s="19"/>
      <c r="H546" s="59"/>
      <c r="I546" s="59"/>
      <c r="J546" s="60"/>
    </row>
    <row r="547" spans="1:10" customFormat="1">
      <c r="A547" s="14" t="s">
        <v>554</v>
      </c>
      <c r="B547" s="28"/>
      <c r="C547" s="19"/>
      <c r="D547" s="19"/>
      <c r="E547" s="19"/>
      <c r="F547" s="19"/>
      <c r="G547" s="19"/>
      <c r="H547" s="59"/>
      <c r="I547" s="59"/>
      <c r="J547" s="60"/>
    </row>
    <row r="548" spans="1:10" customFormat="1">
      <c r="A548" s="14" t="s">
        <v>555</v>
      </c>
      <c r="B548" s="28"/>
      <c r="C548" s="19"/>
      <c r="D548" s="19"/>
      <c r="E548" s="19"/>
      <c r="F548" s="19"/>
      <c r="G548" s="19"/>
      <c r="H548" s="59"/>
      <c r="I548" s="59"/>
      <c r="J548" s="60"/>
    </row>
    <row r="549" spans="1:10" customFormat="1">
      <c r="A549" s="14" t="s">
        <v>556</v>
      </c>
      <c r="B549" s="28"/>
      <c r="C549" s="19"/>
      <c r="D549" s="19"/>
      <c r="E549" s="19"/>
      <c r="F549" s="19"/>
      <c r="G549" s="19"/>
      <c r="H549" s="59"/>
      <c r="I549" s="59"/>
      <c r="J549" s="60"/>
    </row>
    <row r="550" spans="1:10" customFormat="1">
      <c r="A550" s="14" t="s">
        <v>557</v>
      </c>
      <c r="B550" s="28"/>
      <c r="C550" s="19"/>
      <c r="D550" s="19"/>
      <c r="E550" s="19"/>
      <c r="F550" s="19"/>
      <c r="G550" s="19"/>
      <c r="H550" s="59"/>
      <c r="I550" s="59"/>
      <c r="J550" s="60"/>
    </row>
    <row r="551" spans="1:10" customFormat="1">
      <c r="A551" s="14" t="s">
        <v>558</v>
      </c>
      <c r="B551" s="28"/>
      <c r="C551" s="19"/>
      <c r="D551" s="19"/>
      <c r="E551" s="19"/>
      <c r="F551" s="19"/>
      <c r="G551" s="19"/>
      <c r="H551" s="59"/>
      <c r="I551" s="59"/>
      <c r="J551" s="60"/>
    </row>
    <row r="552" spans="1:10" customFormat="1">
      <c r="A552" s="14" t="s">
        <v>559</v>
      </c>
      <c r="B552" s="28"/>
      <c r="C552" s="19"/>
      <c r="D552" s="19"/>
      <c r="E552" s="19"/>
      <c r="F552" s="19"/>
      <c r="G552" s="19"/>
      <c r="H552" s="59"/>
      <c r="I552" s="59"/>
      <c r="J552" s="60"/>
    </row>
    <row r="553" spans="1:10" customFormat="1">
      <c r="A553" s="14" t="s">
        <v>560</v>
      </c>
      <c r="B553" s="28"/>
      <c r="C553" s="19"/>
      <c r="D553" s="19"/>
      <c r="E553" s="19"/>
      <c r="F553" s="19"/>
      <c r="G553" s="19"/>
      <c r="H553" s="59"/>
      <c r="I553" s="59"/>
      <c r="J553" s="60"/>
    </row>
    <row r="554" spans="1:10" customFormat="1">
      <c r="A554" s="14" t="s">
        <v>561</v>
      </c>
      <c r="B554" s="28"/>
      <c r="C554" s="19"/>
      <c r="D554" s="19"/>
      <c r="E554" s="19"/>
      <c r="F554" s="19"/>
      <c r="G554" s="19"/>
      <c r="H554" s="59"/>
      <c r="I554" s="59"/>
      <c r="J554" s="60"/>
    </row>
    <row r="555" spans="1:10" customFormat="1">
      <c r="A555" s="14" t="s">
        <v>562</v>
      </c>
      <c r="B555" s="28"/>
      <c r="C555" s="19"/>
      <c r="D555" s="19"/>
      <c r="E555" s="19"/>
      <c r="F555" s="19"/>
      <c r="G555" s="19"/>
      <c r="H555" s="59"/>
      <c r="I555" s="59"/>
      <c r="J555" s="60"/>
    </row>
    <row r="556" spans="1:10" customFormat="1">
      <c r="A556" s="14" t="s">
        <v>563</v>
      </c>
      <c r="B556" s="28"/>
      <c r="C556" s="19"/>
      <c r="D556" s="19"/>
      <c r="E556" s="19"/>
      <c r="F556" s="19"/>
      <c r="G556" s="19"/>
      <c r="H556" s="59"/>
      <c r="I556" s="59"/>
      <c r="J556" s="60"/>
    </row>
    <row r="557" spans="1:10" customFormat="1">
      <c r="A557" s="14" t="s">
        <v>564</v>
      </c>
      <c r="B557" s="28"/>
      <c r="C557" s="19"/>
      <c r="D557" s="19"/>
      <c r="E557" s="19"/>
      <c r="F557" s="19"/>
      <c r="G557" s="19"/>
      <c r="H557" s="59"/>
      <c r="I557" s="59"/>
      <c r="J557" s="60"/>
    </row>
    <row r="558" spans="1:10" customFormat="1">
      <c r="A558" s="14" t="s">
        <v>565</v>
      </c>
      <c r="B558" s="28"/>
      <c r="C558" s="19"/>
      <c r="D558" s="19"/>
      <c r="E558" s="19"/>
      <c r="F558" s="19"/>
      <c r="G558" s="19"/>
      <c r="H558" s="59"/>
      <c r="I558" s="59"/>
      <c r="J558" s="60"/>
    </row>
    <row r="559" spans="1:10" customFormat="1">
      <c r="A559" s="14" t="s">
        <v>566</v>
      </c>
      <c r="B559" s="28"/>
      <c r="C559" s="19"/>
      <c r="D559" s="19"/>
      <c r="E559" s="19"/>
      <c r="F559" s="19"/>
      <c r="G559" s="19"/>
      <c r="H559" s="59"/>
      <c r="I559" s="59"/>
      <c r="J559" s="60"/>
    </row>
    <row r="560" spans="1:10" customFormat="1">
      <c r="A560" s="14" t="s">
        <v>567</v>
      </c>
      <c r="B560" s="28"/>
      <c r="C560" s="19"/>
      <c r="D560" s="19"/>
      <c r="E560" s="19"/>
      <c r="F560" s="19"/>
      <c r="G560" s="19"/>
      <c r="H560" s="59"/>
      <c r="I560" s="59"/>
      <c r="J560" s="60"/>
    </row>
    <row r="561" spans="1:10" customFormat="1">
      <c r="A561" s="14" t="s">
        <v>568</v>
      </c>
      <c r="B561" s="28"/>
      <c r="C561" s="19"/>
      <c r="D561" s="19"/>
      <c r="E561" s="19"/>
      <c r="F561" s="19"/>
      <c r="G561" s="19"/>
      <c r="H561" s="59"/>
      <c r="I561" s="59"/>
      <c r="J561" s="60"/>
    </row>
    <row r="562" spans="1:10" customFormat="1">
      <c r="A562" s="14" t="s">
        <v>569</v>
      </c>
      <c r="B562" s="28"/>
      <c r="C562" s="19"/>
      <c r="D562" s="19"/>
      <c r="E562" s="19"/>
      <c r="F562" s="19"/>
      <c r="G562" s="19"/>
      <c r="H562" s="59"/>
      <c r="I562" s="59"/>
      <c r="J562" s="60"/>
    </row>
    <row r="563" spans="1:10" customFormat="1">
      <c r="A563" s="14" t="s">
        <v>570</v>
      </c>
      <c r="B563" s="28"/>
      <c r="C563" s="19"/>
      <c r="D563" s="19"/>
      <c r="E563" s="19"/>
      <c r="F563" s="19"/>
      <c r="G563" s="19"/>
      <c r="H563" s="59"/>
      <c r="I563" s="59"/>
      <c r="J563" s="60"/>
    </row>
    <row r="564" spans="1:10" customFormat="1">
      <c r="A564" s="14" t="s">
        <v>571</v>
      </c>
      <c r="B564" s="28"/>
      <c r="C564" s="19"/>
      <c r="D564" s="19"/>
      <c r="E564" s="19"/>
      <c r="F564" s="19"/>
      <c r="G564" s="19"/>
      <c r="H564" s="59"/>
      <c r="I564" s="59"/>
      <c r="J564" s="60"/>
    </row>
    <row r="565" spans="1:10" customFormat="1">
      <c r="A565" s="14" t="s">
        <v>572</v>
      </c>
      <c r="B565" s="28"/>
      <c r="C565" s="19"/>
      <c r="D565" s="19"/>
      <c r="E565" s="19"/>
      <c r="F565" s="19"/>
      <c r="G565" s="19"/>
      <c r="H565" s="59"/>
      <c r="I565" s="59"/>
      <c r="J565" s="60"/>
    </row>
    <row r="566" spans="1:10" customFormat="1">
      <c r="A566" s="14" t="s">
        <v>573</v>
      </c>
      <c r="B566" s="28"/>
      <c r="C566" s="19"/>
      <c r="D566" s="19"/>
      <c r="E566" s="19"/>
      <c r="F566" s="19"/>
      <c r="G566" s="19"/>
      <c r="H566" s="59"/>
      <c r="I566" s="59"/>
      <c r="J566" s="60"/>
    </row>
    <row r="567" spans="1:10" customFormat="1">
      <c r="A567" s="14" t="s">
        <v>574</v>
      </c>
      <c r="B567" s="28"/>
      <c r="C567" s="19"/>
      <c r="D567" s="19"/>
      <c r="E567" s="19"/>
      <c r="F567" s="19"/>
      <c r="G567" s="19"/>
      <c r="H567" s="59"/>
      <c r="I567" s="59"/>
      <c r="J567" s="60"/>
    </row>
    <row r="568" spans="1:10" customFormat="1">
      <c r="A568" s="14" t="s">
        <v>575</v>
      </c>
      <c r="B568" s="28"/>
      <c r="C568" s="19"/>
      <c r="D568" s="19"/>
      <c r="E568" s="19"/>
      <c r="F568" s="19"/>
      <c r="G568" s="19"/>
      <c r="H568" s="59"/>
      <c r="I568" s="59"/>
      <c r="J568" s="60"/>
    </row>
    <row r="569" spans="1:10" customFormat="1">
      <c r="A569" s="14" t="s">
        <v>576</v>
      </c>
      <c r="B569" s="28"/>
      <c r="C569" s="19"/>
      <c r="D569" s="19"/>
      <c r="E569" s="19"/>
      <c r="F569" s="19"/>
      <c r="G569" s="19"/>
      <c r="H569" s="59"/>
      <c r="I569" s="59"/>
      <c r="J569" s="60"/>
    </row>
    <row r="570" spans="1:10" customFormat="1">
      <c r="A570" s="14" t="s">
        <v>577</v>
      </c>
      <c r="B570" s="28"/>
      <c r="C570" s="19"/>
      <c r="D570" s="19"/>
      <c r="E570" s="19"/>
      <c r="F570" s="19"/>
      <c r="G570" s="19"/>
      <c r="H570" s="59"/>
      <c r="I570" s="59"/>
      <c r="J570" s="60"/>
    </row>
    <row r="571" spans="1:10" customFormat="1">
      <c r="A571" s="14" t="s">
        <v>578</v>
      </c>
      <c r="B571" s="28"/>
      <c r="C571" s="19"/>
      <c r="D571" s="19"/>
      <c r="E571" s="19"/>
      <c r="F571" s="19"/>
      <c r="G571" s="19"/>
      <c r="H571" s="59"/>
      <c r="I571" s="59"/>
      <c r="J571" s="60"/>
    </row>
    <row r="572" spans="1:10" customFormat="1">
      <c r="A572" s="14" t="s">
        <v>579</v>
      </c>
      <c r="B572" s="28"/>
      <c r="C572" s="19"/>
      <c r="D572" s="19"/>
      <c r="E572" s="19"/>
      <c r="F572" s="19"/>
      <c r="G572" s="19"/>
      <c r="H572" s="59"/>
      <c r="I572" s="59"/>
      <c r="J572" s="60"/>
    </row>
    <row r="573" spans="1:10" customFormat="1">
      <c r="A573" s="14" t="s">
        <v>580</v>
      </c>
      <c r="B573" s="28"/>
      <c r="C573" s="19"/>
      <c r="D573" s="19"/>
      <c r="E573" s="19"/>
      <c r="F573" s="19"/>
      <c r="G573" s="19"/>
      <c r="H573" s="59"/>
      <c r="I573" s="59"/>
      <c r="J573" s="60"/>
    </row>
    <row r="574" spans="1:10" customFormat="1">
      <c r="A574" s="14" t="s">
        <v>581</v>
      </c>
      <c r="B574" s="28"/>
      <c r="C574" s="19"/>
      <c r="D574" s="19"/>
      <c r="E574" s="19"/>
      <c r="F574" s="19"/>
      <c r="G574" s="19"/>
      <c r="H574" s="59"/>
      <c r="I574" s="59"/>
      <c r="J574" s="60"/>
    </row>
    <row r="575" spans="1:10" customFormat="1">
      <c r="A575" s="14" t="s">
        <v>582</v>
      </c>
      <c r="B575" s="28"/>
      <c r="C575" s="19"/>
      <c r="D575" s="19"/>
      <c r="E575" s="19"/>
      <c r="F575" s="19"/>
      <c r="G575" s="19"/>
      <c r="H575" s="59"/>
      <c r="I575" s="59"/>
      <c r="J575" s="60"/>
    </row>
    <row r="576" spans="1:10" customFormat="1">
      <c r="A576" s="14" t="s">
        <v>583</v>
      </c>
      <c r="B576" s="28"/>
      <c r="C576" s="19"/>
      <c r="D576" s="19"/>
      <c r="E576" s="19"/>
      <c r="F576" s="19"/>
      <c r="G576" s="19"/>
      <c r="H576" s="59"/>
      <c r="I576" s="59"/>
      <c r="J576" s="60"/>
    </row>
    <row r="577" spans="1:10" customFormat="1">
      <c r="A577" s="14" t="s">
        <v>584</v>
      </c>
      <c r="B577" s="28"/>
      <c r="C577" s="19"/>
      <c r="D577" s="19"/>
      <c r="E577" s="19"/>
      <c r="F577" s="19"/>
      <c r="G577" s="19"/>
      <c r="H577" s="59"/>
      <c r="I577" s="59"/>
      <c r="J577" s="60"/>
    </row>
    <row r="578" spans="1:10" customFormat="1">
      <c r="A578" s="14" t="s">
        <v>585</v>
      </c>
      <c r="B578" s="28"/>
      <c r="C578" s="19"/>
      <c r="D578" s="19"/>
      <c r="E578" s="19"/>
      <c r="F578" s="19"/>
      <c r="G578" s="19"/>
      <c r="H578" s="59"/>
      <c r="I578" s="59"/>
      <c r="J578" s="60"/>
    </row>
    <row r="579" spans="1:10" customFormat="1">
      <c r="A579" s="14" t="s">
        <v>586</v>
      </c>
      <c r="B579" s="28"/>
      <c r="C579" s="19"/>
      <c r="D579" s="19"/>
      <c r="E579" s="19"/>
      <c r="F579" s="19"/>
      <c r="G579" s="19"/>
      <c r="H579" s="59"/>
      <c r="I579" s="59"/>
      <c r="J579" s="60"/>
    </row>
    <row r="580" spans="1:10" customFormat="1">
      <c r="A580" s="14" t="s">
        <v>587</v>
      </c>
      <c r="B580" s="28"/>
      <c r="C580" s="19"/>
      <c r="D580" s="19"/>
      <c r="E580" s="19"/>
      <c r="F580" s="19"/>
      <c r="G580" s="19"/>
      <c r="H580" s="59"/>
      <c r="I580" s="59"/>
      <c r="J580" s="60"/>
    </row>
    <row r="581" spans="1:10" customFormat="1">
      <c r="A581" s="14" t="s">
        <v>588</v>
      </c>
      <c r="B581" s="28"/>
      <c r="C581" s="19"/>
      <c r="D581" s="19"/>
      <c r="E581" s="19"/>
      <c r="F581" s="19"/>
      <c r="G581" s="19"/>
      <c r="H581" s="59"/>
      <c r="I581" s="59"/>
      <c r="J581" s="60"/>
    </row>
    <row r="582" spans="1:10" customFormat="1">
      <c r="A582" s="14" t="s">
        <v>589</v>
      </c>
      <c r="B582" s="28"/>
      <c r="C582" s="19"/>
      <c r="D582" s="19"/>
      <c r="E582" s="19"/>
      <c r="F582" s="19"/>
      <c r="G582" s="19"/>
      <c r="H582" s="59"/>
      <c r="I582" s="59"/>
      <c r="J582" s="60"/>
    </row>
    <row r="583" spans="1:10" customFormat="1">
      <c r="A583" s="14" t="s">
        <v>590</v>
      </c>
      <c r="B583" s="28"/>
      <c r="C583" s="19"/>
      <c r="D583" s="19"/>
      <c r="E583" s="19"/>
      <c r="F583" s="19"/>
      <c r="G583" s="19"/>
      <c r="H583" s="59"/>
      <c r="I583" s="59"/>
      <c r="J583" s="60"/>
    </row>
    <row r="584" spans="1:10" customFormat="1">
      <c r="A584" s="14" t="s">
        <v>591</v>
      </c>
      <c r="B584" s="28"/>
      <c r="C584" s="19"/>
      <c r="D584" s="19"/>
      <c r="E584" s="19"/>
      <c r="F584" s="19"/>
      <c r="G584" s="19"/>
      <c r="H584" s="59"/>
      <c r="I584" s="59"/>
      <c r="J584" s="60"/>
    </row>
    <row r="585" spans="1:10" customFormat="1">
      <c r="A585" s="14" t="s">
        <v>592</v>
      </c>
      <c r="B585" s="28"/>
      <c r="C585" s="19"/>
      <c r="D585" s="19"/>
      <c r="E585" s="19"/>
      <c r="F585" s="19"/>
      <c r="G585" s="19"/>
      <c r="H585" s="59"/>
      <c r="I585" s="59"/>
      <c r="J585" s="60"/>
    </row>
    <row r="586" spans="1:10" customFormat="1">
      <c r="A586" s="14" t="s">
        <v>593</v>
      </c>
      <c r="B586" s="28"/>
      <c r="C586" s="19"/>
      <c r="D586" s="19"/>
      <c r="E586" s="19"/>
      <c r="F586" s="19"/>
      <c r="G586" s="19"/>
      <c r="H586" s="59"/>
      <c r="I586" s="59"/>
      <c r="J586" s="60"/>
    </row>
    <row r="587" spans="1:10" customFormat="1">
      <c r="A587" s="14" t="s">
        <v>594</v>
      </c>
      <c r="B587" s="28"/>
      <c r="C587" s="19"/>
      <c r="D587" s="19"/>
      <c r="E587" s="19"/>
      <c r="F587" s="19"/>
      <c r="G587" s="19"/>
      <c r="H587" s="59"/>
      <c r="I587" s="59"/>
      <c r="J587" s="60"/>
    </row>
    <row r="588" spans="1:10" customFormat="1">
      <c r="A588" s="14" t="s">
        <v>595</v>
      </c>
      <c r="B588" s="28"/>
      <c r="C588" s="19"/>
      <c r="D588" s="19"/>
      <c r="E588" s="19"/>
      <c r="F588" s="19"/>
      <c r="G588" s="19"/>
      <c r="H588" s="59"/>
      <c r="I588" s="59"/>
      <c r="J588" s="60"/>
    </row>
    <row r="589" spans="1:10" customFormat="1">
      <c r="A589" s="14" t="s">
        <v>596</v>
      </c>
      <c r="B589" s="28"/>
      <c r="C589" s="19"/>
      <c r="D589" s="19"/>
      <c r="E589" s="19"/>
      <c r="F589" s="19"/>
      <c r="G589" s="19"/>
      <c r="H589" s="59"/>
      <c r="I589" s="59"/>
      <c r="J589" s="60"/>
    </row>
    <row r="590" spans="1:10" customFormat="1">
      <c r="A590" s="14" t="s">
        <v>597</v>
      </c>
      <c r="B590" s="28"/>
      <c r="C590" s="19"/>
      <c r="D590" s="19"/>
      <c r="E590" s="19"/>
      <c r="F590" s="19"/>
      <c r="G590" s="19"/>
      <c r="H590" s="59"/>
      <c r="I590" s="59"/>
      <c r="J590" s="60"/>
    </row>
    <row r="591" spans="1:10" customFormat="1">
      <c r="A591" s="14" t="s">
        <v>598</v>
      </c>
      <c r="B591" s="28"/>
      <c r="C591" s="19"/>
      <c r="D591" s="19"/>
      <c r="E591" s="19"/>
      <c r="F591" s="19"/>
      <c r="G591" s="19"/>
      <c r="H591" s="59"/>
      <c r="I591" s="59"/>
      <c r="J591" s="60"/>
    </row>
    <row r="592" spans="1:10" customFormat="1">
      <c r="A592" s="14" t="s">
        <v>599</v>
      </c>
      <c r="B592" s="28"/>
      <c r="C592" s="19"/>
      <c r="D592" s="19"/>
      <c r="E592" s="19"/>
      <c r="F592" s="19"/>
      <c r="G592" s="19"/>
      <c r="H592" s="59"/>
      <c r="I592" s="59"/>
      <c r="J592" s="60"/>
    </row>
    <row r="593" spans="1:10" customFormat="1">
      <c r="A593" s="14" t="s">
        <v>600</v>
      </c>
      <c r="B593" s="28"/>
      <c r="C593" s="19"/>
      <c r="D593" s="19"/>
      <c r="E593" s="19"/>
      <c r="F593" s="19"/>
      <c r="G593" s="19"/>
      <c r="H593" s="59"/>
      <c r="I593" s="59"/>
      <c r="J593" s="60"/>
    </row>
    <row r="594" spans="1:10" customFormat="1">
      <c r="A594" s="14" t="s">
        <v>601</v>
      </c>
      <c r="B594" s="28"/>
      <c r="C594" s="19"/>
      <c r="D594" s="19"/>
      <c r="E594" s="19"/>
      <c r="F594" s="19"/>
      <c r="G594" s="19"/>
      <c r="H594" s="59"/>
      <c r="I594" s="59"/>
      <c r="J594" s="60"/>
    </row>
    <row r="595" spans="1:10" customFormat="1">
      <c r="A595" s="14" t="s">
        <v>602</v>
      </c>
      <c r="B595" s="28"/>
      <c r="C595" s="19"/>
      <c r="D595" s="19"/>
      <c r="E595" s="19"/>
      <c r="F595" s="19"/>
      <c r="G595" s="19"/>
      <c r="H595" s="59"/>
      <c r="I595" s="59"/>
      <c r="J595" s="60"/>
    </row>
    <row r="596" spans="1:10" customFormat="1">
      <c r="A596" s="14" t="s">
        <v>603</v>
      </c>
      <c r="B596" s="28"/>
      <c r="C596" s="19"/>
      <c r="D596" s="19"/>
      <c r="E596" s="19"/>
      <c r="F596" s="19"/>
      <c r="G596" s="19"/>
      <c r="H596" s="59"/>
      <c r="I596" s="59"/>
      <c r="J596" s="60"/>
    </row>
    <row r="597" spans="1:10" customFormat="1">
      <c r="A597" s="14" t="s">
        <v>604</v>
      </c>
      <c r="B597" s="28"/>
      <c r="C597" s="19"/>
      <c r="D597" s="19"/>
      <c r="E597" s="19"/>
      <c r="F597" s="19"/>
      <c r="G597" s="19"/>
      <c r="H597" s="59"/>
      <c r="I597" s="59"/>
      <c r="J597" s="60"/>
    </row>
    <row r="598" spans="1:10" customFormat="1">
      <c r="A598" s="14" t="s">
        <v>605</v>
      </c>
      <c r="B598" s="28"/>
      <c r="C598" s="19"/>
      <c r="D598" s="19"/>
      <c r="E598" s="19"/>
      <c r="F598" s="19"/>
      <c r="G598" s="19"/>
      <c r="H598" s="59"/>
      <c r="I598" s="59"/>
      <c r="J598" s="60"/>
    </row>
    <row r="599" spans="1:10" customFormat="1">
      <c r="A599" s="14" t="s">
        <v>606</v>
      </c>
      <c r="B599" s="28"/>
      <c r="C599" s="19"/>
      <c r="D599" s="19"/>
      <c r="E599" s="19"/>
      <c r="F599" s="19"/>
      <c r="G599" s="19"/>
      <c r="H599" s="59"/>
      <c r="I599" s="59"/>
      <c r="J599" s="60"/>
    </row>
    <row r="600" spans="1:10" customFormat="1">
      <c r="A600" s="14" t="s">
        <v>607</v>
      </c>
      <c r="B600" s="28"/>
      <c r="C600" s="19"/>
      <c r="D600" s="19"/>
      <c r="E600" s="19"/>
      <c r="F600" s="19"/>
      <c r="G600" s="19"/>
      <c r="H600" s="59"/>
      <c r="I600" s="59"/>
      <c r="J600" s="60"/>
    </row>
    <row r="601" spans="1:10" customFormat="1">
      <c r="A601" s="14" t="s">
        <v>608</v>
      </c>
      <c r="B601" s="28"/>
      <c r="C601" s="19"/>
      <c r="D601" s="19"/>
      <c r="E601" s="19"/>
      <c r="F601" s="19"/>
      <c r="G601" s="19"/>
      <c r="H601" s="59"/>
      <c r="I601" s="59"/>
      <c r="J601" s="60"/>
    </row>
    <row r="602" spans="1:10" customFormat="1">
      <c r="A602" s="14" t="s">
        <v>609</v>
      </c>
      <c r="B602" s="28"/>
      <c r="C602" s="19"/>
      <c r="D602" s="19"/>
      <c r="E602" s="19"/>
      <c r="F602" s="19"/>
      <c r="G602" s="19"/>
      <c r="H602" s="59"/>
      <c r="I602" s="59"/>
      <c r="J602" s="60"/>
    </row>
    <row r="603" spans="1:10" customFormat="1">
      <c r="A603" s="14" t="s">
        <v>610</v>
      </c>
      <c r="B603" s="28"/>
      <c r="C603" s="19"/>
      <c r="D603" s="19"/>
      <c r="E603" s="19"/>
      <c r="F603" s="19"/>
      <c r="G603" s="19"/>
      <c r="H603" s="59"/>
      <c r="I603" s="59"/>
      <c r="J603" s="60"/>
    </row>
    <row r="604" spans="1:10" customFormat="1">
      <c r="A604" s="14" t="s">
        <v>611</v>
      </c>
      <c r="B604" s="28"/>
      <c r="C604" s="19"/>
      <c r="D604" s="19"/>
      <c r="E604" s="19"/>
      <c r="F604" s="19"/>
      <c r="G604" s="19"/>
      <c r="H604" s="59"/>
      <c r="I604" s="59"/>
      <c r="J604" s="60"/>
    </row>
    <row r="605" spans="1:10" customFormat="1">
      <c r="A605" s="14" t="s">
        <v>612</v>
      </c>
      <c r="B605" s="28"/>
      <c r="C605" s="19"/>
      <c r="D605" s="19"/>
      <c r="E605" s="19"/>
      <c r="F605" s="19"/>
      <c r="G605" s="19"/>
      <c r="H605" s="59"/>
      <c r="I605" s="59"/>
      <c r="J605" s="60"/>
    </row>
    <row r="606" spans="1:10" customFormat="1">
      <c r="A606" s="14" t="s">
        <v>613</v>
      </c>
      <c r="B606" s="28"/>
      <c r="C606" s="19"/>
      <c r="D606" s="19"/>
      <c r="E606" s="19"/>
      <c r="F606" s="19"/>
      <c r="G606" s="19"/>
      <c r="H606" s="59"/>
      <c r="I606" s="59"/>
      <c r="J606" s="60"/>
    </row>
    <row r="607" spans="1:10" customFormat="1">
      <c r="A607" s="14" t="s">
        <v>614</v>
      </c>
      <c r="B607" s="28"/>
      <c r="C607" s="19"/>
      <c r="D607" s="19"/>
      <c r="E607" s="19"/>
      <c r="F607" s="19"/>
      <c r="G607" s="19"/>
      <c r="H607" s="59"/>
      <c r="I607" s="59"/>
      <c r="J607" s="60"/>
    </row>
    <row r="608" spans="1:10" customFormat="1">
      <c r="A608" s="14" t="s">
        <v>615</v>
      </c>
      <c r="B608" s="28"/>
      <c r="C608" s="19"/>
      <c r="D608" s="19"/>
      <c r="E608" s="19"/>
      <c r="F608" s="19"/>
      <c r="G608" s="19"/>
      <c r="H608" s="59"/>
      <c r="I608" s="59"/>
      <c r="J608" s="60"/>
    </row>
    <row r="609" spans="1:10" customFormat="1">
      <c r="A609" s="14" t="s">
        <v>616</v>
      </c>
      <c r="B609" s="28"/>
      <c r="C609" s="19"/>
      <c r="D609" s="19"/>
      <c r="E609" s="19"/>
      <c r="F609" s="19"/>
      <c r="G609" s="19"/>
      <c r="H609" s="59"/>
      <c r="I609" s="59"/>
      <c r="J609" s="60"/>
    </row>
    <row r="610" spans="1:10" customFormat="1">
      <c r="A610" s="14" t="s">
        <v>617</v>
      </c>
      <c r="B610" s="28"/>
      <c r="C610" s="19"/>
      <c r="D610" s="19"/>
      <c r="E610" s="19"/>
      <c r="F610" s="19"/>
      <c r="G610" s="19"/>
      <c r="H610" s="59"/>
      <c r="I610" s="59"/>
      <c r="J610" s="60"/>
    </row>
    <row r="611" spans="1:10" customFormat="1">
      <c r="A611" s="14" t="s">
        <v>618</v>
      </c>
      <c r="B611" s="28"/>
      <c r="C611" s="19"/>
      <c r="D611" s="19"/>
      <c r="E611" s="19"/>
      <c r="F611" s="19"/>
      <c r="G611" s="19"/>
      <c r="H611" s="59"/>
      <c r="I611" s="59"/>
      <c r="J611" s="60"/>
    </row>
    <row r="612" spans="1:10" customFormat="1">
      <c r="A612" s="14" t="s">
        <v>619</v>
      </c>
      <c r="B612" s="28"/>
      <c r="C612" s="19"/>
      <c r="D612" s="19"/>
      <c r="E612" s="19"/>
      <c r="F612" s="19"/>
      <c r="G612" s="19"/>
      <c r="H612" s="59"/>
      <c r="I612" s="59"/>
      <c r="J612" s="60"/>
    </row>
    <row r="613" spans="1:10" customFormat="1">
      <c r="A613" s="14" t="s">
        <v>620</v>
      </c>
      <c r="B613" s="28"/>
      <c r="C613" s="19"/>
      <c r="D613" s="19"/>
      <c r="E613" s="19"/>
      <c r="F613" s="19"/>
      <c r="G613" s="19"/>
      <c r="H613" s="59"/>
      <c r="I613" s="59"/>
      <c r="J613" s="60"/>
    </row>
    <row r="614" spans="1:10" customFormat="1">
      <c r="A614" s="14" t="s">
        <v>621</v>
      </c>
      <c r="B614" s="28"/>
      <c r="C614" s="19"/>
      <c r="D614" s="19"/>
      <c r="E614" s="19"/>
      <c r="F614" s="19"/>
      <c r="G614" s="19"/>
      <c r="H614" s="59"/>
      <c r="I614" s="59"/>
      <c r="J614" s="60"/>
    </row>
    <row r="615" spans="1:10" customFormat="1">
      <c r="A615" s="14" t="s">
        <v>622</v>
      </c>
      <c r="B615" s="28"/>
      <c r="C615" s="19"/>
      <c r="D615" s="19"/>
      <c r="E615" s="19"/>
      <c r="F615" s="19"/>
      <c r="G615" s="19"/>
      <c r="H615" s="59"/>
      <c r="I615" s="59"/>
      <c r="J615" s="60"/>
    </row>
    <row r="616" spans="1:10" customFormat="1">
      <c r="A616" s="14" t="s">
        <v>623</v>
      </c>
      <c r="B616" s="28"/>
      <c r="C616" s="19"/>
      <c r="D616" s="19"/>
      <c r="E616" s="19"/>
      <c r="F616" s="19"/>
      <c r="G616" s="19"/>
      <c r="H616" s="59"/>
      <c r="I616" s="59"/>
      <c r="J616" s="60"/>
    </row>
    <row r="617" spans="1:10" customFormat="1">
      <c r="A617" s="14" t="s">
        <v>624</v>
      </c>
      <c r="B617" s="28"/>
      <c r="C617" s="19"/>
      <c r="D617" s="19"/>
      <c r="E617" s="19"/>
      <c r="F617" s="19"/>
      <c r="G617" s="19"/>
      <c r="H617" s="59"/>
      <c r="I617" s="59"/>
      <c r="J617" s="60"/>
    </row>
    <row r="618" spans="1:10" customFormat="1">
      <c r="A618" s="14" t="s">
        <v>625</v>
      </c>
      <c r="B618" s="28"/>
      <c r="C618" s="19"/>
      <c r="D618" s="19"/>
      <c r="E618" s="19"/>
      <c r="F618" s="19"/>
      <c r="G618" s="19"/>
      <c r="H618" s="59"/>
      <c r="I618" s="59"/>
      <c r="J618" s="60"/>
    </row>
    <row r="619" spans="1:10" customFormat="1">
      <c r="A619" s="14" t="s">
        <v>626</v>
      </c>
      <c r="B619" s="28"/>
      <c r="C619" s="19"/>
      <c r="D619" s="19"/>
      <c r="E619" s="19"/>
      <c r="F619" s="19"/>
      <c r="G619" s="19"/>
      <c r="H619" s="59"/>
      <c r="I619" s="59"/>
      <c r="J619" s="60"/>
    </row>
    <row r="620" spans="1:10" customFormat="1">
      <c r="A620" s="14" t="s">
        <v>627</v>
      </c>
      <c r="B620" s="28"/>
      <c r="C620" s="19"/>
      <c r="D620" s="19"/>
      <c r="E620" s="19"/>
      <c r="F620" s="19"/>
      <c r="G620" s="19"/>
      <c r="H620" s="59"/>
      <c r="I620" s="59"/>
      <c r="J620" s="60"/>
    </row>
    <row r="621" spans="1:10" customFormat="1">
      <c r="A621" s="14" t="s">
        <v>628</v>
      </c>
      <c r="B621" s="28"/>
      <c r="C621" s="19"/>
      <c r="D621" s="19"/>
      <c r="E621" s="19"/>
      <c r="F621" s="19"/>
      <c r="G621" s="19"/>
      <c r="H621" s="59"/>
      <c r="I621" s="59"/>
      <c r="J621" s="60"/>
    </row>
    <row r="622" spans="1:10" customFormat="1">
      <c r="A622" s="14" t="s">
        <v>629</v>
      </c>
      <c r="B622" s="28"/>
      <c r="C622" s="19"/>
      <c r="D622" s="19"/>
      <c r="E622" s="19"/>
      <c r="F622" s="19"/>
      <c r="G622" s="19"/>
      <c r="H622" s="59"/>
      <c r="I622" s="59"/>
      <c r="J622" s="60"/>
    </row>
    <row r="623" spans="1:10" customFormat="1">
      <c r="A623" s="14" t="s">
        <v>630</v>
      </c>
      <c r="B623" s="28"/>
      <c r="C623" s="19"/>
      <c r="D623" s="19"/>
      <c r="E623" s="19"/>
      <c r="F623" s="19"/>
      <c r="G623" s="19"/>
      <c r="H623" s="59"/>
      <c r="I623" s="59"/>
      <c r="J623" s="60"/>
    </row>
    <row r="624" spans="1:10" customFormat="1">
      <c r="A624" s="14" t="s">
        <v>631</v>
      </c>
      <c r="B624" s="28"/>
      <c r="C624" s="19"/>
      <c r="D624" s="19"/>
      <c r="E624" s="19"/>
      <c r="F624" s="19"/>
      <c r="G624" s="19"/>
      <c r="H624" s="59"/>
      <c r="I624" s="59"/>
      <c r="J624" s="60"/>
    </row>
    <row r="625" spans="1:10" customFormat="1">
      <c r="A625" s="14" t="s">
        <v>632</v>
      </c>
      <c r="B625" s="28"/>
      <c r="C625" s="19"/>
      <c r="D625" s="19"/>
      <c r="E625" s="19"/>
      <c r="F625" s="19"/>
      <c r="G625" s="19"/>
      <c r="H625" s="59"/>
      <c r="I625" s="59"/>
      <c r="J625" s="60"/>
    </row>
    <row r="626" spans="1:10" customFormat="1">
      <c r="A626" s="14" t="s">
        <v>633</v>
      </c>
      <c r="B626" s="28"/>
      <c r="C626" s="19"/>
      <c r="D626" s="19"/>
      <c r="E626" s="19"/>
      <c r="F626" s="19"/>
      <c r="G626" s="19"/>
      <c r="H626" s="59"/>
      <c r="I626" s="59"/>
      <c r="J626" s="60"/>
    </row>
    <row r="627" spans="1:10" customFormat="1">
      <c r="A627" s="14" t="s">
        <v>634</v>
      </c>
      <c r="B627" s="28"/>
      <c r="C627" s="19"/>
      <c r="D627" s="19"/>
      <c r="E627" s="19"/>
      <c r="F627" s="19"/>
      <c r="G627" s="19"/>
      <c r="H627" s="59"/>
      <c r="I627" s="59"/>
      <c r="J627" s="60"/>
    </row>
    <row r="628" spans="1:10" customFormat="1">
      <c r="A628" s="14" t="s">
        <v>635</v>
      </c>
      <c r="B628" s="28"/>
      <c r="C628" s="19"/>
      <c r="D628" s="19"/>
      <c r="E628" s="19"/>
      <c r="F628" s="19"/>
      <c r="G628" s="19"/>
      <c r="H628" s="59"/>
      <c r="I628" s="59"/>
      <c r="J628" s="60"/>
    </row>
    <row r="629" spans="1:10" customFormat="1">
      <c r="A629" s="14" t="s">
        <v>636</v>
      </c>
      <c r="B629" s="28"/>
      <c r="C629" s="19"/>
      <c r="D629" s="19"/>
      <c r="E629" s="19"/>
      <c r="F629" s="19"/>
      <c r="G629" s="19"/>
      <c r="H629" s="59"/>
      <c r="I629" s="59"/>
      <c r="J629" s="60"/>
    </row>
    <row r="630" spans="1:10" customFormat="1">
      <c r="A630" s="14" t="s">
        <v>637</v>
      </c>
      <c r="B630" s="28"/>
      <c r="C630" s="19"/>
      <c r="D630" s="19"/>
      <c r="E630" s="19"/>
      <c r="F630" s="19"/>
      <c r="G630" s="19"/>
      <c r="H630" s="59"/>
      <c r="I630" s="59"/>
      <c r="J630" s="60"/>
    </row>
    <row r="631" spans="1:10" customFormat="1">
      <c r="A631" s="14" t="s">
        <v>638</v>
      </c>
      <c r="B631" s="28"/>
      <c r="C631" s="19"/>
      <c r="D631" s="19"/>
      <c r="E631" s="19"/>
      <c r="F631" s="19"/>
      <c r="G631" s="19"/>
      <c r="H631" s="59"/>
      <c r="I631" s="59"/>
      <c r="J631" s="60"/>
    </row>
    <row r="632" spans="1:10" customFormat="1">
      <c r="A632" s="14" t="s">
        <v>639</v>
      </c>
      <c r="B632" s="28"/>
      <c r="C632" s="19"/>
      <c r="D632" s="19"/>
      <c r="E632" s="19"/>
      <c r="F632" s="19"/>
      <c r="G632" s="19"/>
      <c r="H632" s="59"/>
      <c r="I632" s="59"/>
      <c r="J632" s="60"/>
    </row>
    <row r="633" spans="1:10" customFormat="1">
      <c r="A633" s="14" t="s">
        <v>640</v>
      </c>
      <c r="B633" s="28"/>
      <c r="C633" s="19"/>
      <c r="D633" s="19"/>
      <c r="E633" s="19"/>
      <c r="F633" s="19"/>
      <c r="G633" s="19"/>
      <c r="H633" s="59"/>
      <c r="I633" s="59"/>
      <c r="J633" s="60"/>
    </row>
    <row r="634" spans="1:10" customFormat="1">
      <c r="A634" s="14" t="s">
        <v>641</v>
      </c>
      <c r="B634" s="28"/>
      <c r="C634" s="19"/>
      <c r="D634" s="19"/>
      <c r="E634" s="19"/>
      <c r="F634" s="19"/>
      <c r="G634" s="19"/>
      <c r="H634" s="59"/>
      <c r="I634" s="59"/>
      <c r="J634" s="60"/>
    </row>
    <row r="635" spans="1:10" customFormat="1">
      <c r="A635" s="14" t="s">
        <v>642</v>
      </c>
      <c r="B635" s="28"/>
      <c r="C635" s="19"/>
      <c r="D635" s="19"/>
      <c r="E635" s="19"/>
      <c r="F635" s="19"/>
      <c r="G635" s="19"/>
      <c r="H635" s="59"/>
      <c r="I635" s="59"/>
      <c r="J635" s="60"/>
    </row>
    <row r="636" spans="1:10" customFormat="1">
      <c r="A636" s="14" t="s">
        <v>643</v>
      </c>
      <c r="B636" s="28"/>
      <c r="C636" s="19"/>
      <c r="D636" s="19"/>
      <c r="E636" s="19"/>
      <c r="F636" s="19"/>
      <c r="G636" s="19"/>
      <c r="H636" s="59"/>
      <c r="I636" s="59"/>
      <c r="J636" s="60"/>
    </row>
    <row r="637" spans="1:10" customFormat="1">
      <c r="A637" s="14" t="s">
        <v>644</v>
      </c>
      <c r="B637" s="28"/>
      <c r="C637" s="19"/>
      <c r="D637" s="19"/>
      <c r="E637" s="19"/>
      <c r="F637" s="19"/>
      <c r="G637" s="19"/>
      <c r="H637" s="59"/>
      <c r="I637" s="59"/>
      <c r="J637" s="60"/>
    </row>
    <row r="638" spans="1:10" customFormat="1">
      <c r="A638" s="14" t="s">
        <v>645</v>
      </c>
      <c r="B638" s="28"/>
      <c r="C638" s="19"/>
      <c r="D638" s="19"/>
      <c r="E638" s="19"/>
      <c r="F638" s="19"/>
      <c r="G638" s="19"/>
      <c r="H638" s="59"/>
      <c r="I638" s="59"/>
      <c r="J638" s="60"/>
    </row>
    <row r="639" spans="1:10" customFormat="1">
      <c r="A639" s="14" t="s">
        <v>646</v>
      </c>
      <c r="B639" s="28"/>
      <c r="C639" s="19"/>
      <c r="D639" s="19"/>
      <c r="E639" s="19"/>
      <c r="F639" s="19"/>
      <c r="G639" s="19"/>
      <c r="H639" s="59"/>
      <c r="I639" s="59"/>
      <c r="J639" s="60"/>
    </row>
    <row r="640" spans="1:10" customFormat="1">
      <c r="A640" s="14" t="s">
        <v>647</v>
      </c>
      <c r="B640" s="28"/>
      <c r="C640" s="19"/>
      <c r="D640" s="19"/>
      <c r="E640" s="19"/>
      <c r="F640" s="19"/>
      <c r="G640" s="19"/>
      <c r="H640" s="59"/>
      <c r="I640" s="59"/>
      <c r="J640" s="60"/>
    </row>
    <row r="641" spans="1:10" customFormat="1">
      <c r="A641" s="14" t="s">
        <v>648</v>
      </c>
      <c r="B641" s="28"/>
      <c r="C641" s="19"/>
      <c r="D641" s="19"/>
      <c r="E641" s="19"/>
      <c r="F641" s="19"/>
      <c r="G641" s="19"/>
      <c r="H641" s="59"/>
      <c r="I641" s="59"/>
      <c r="J641" s="60"/>
    </row>
    <row r="642" spans="1:10" customFormat="1">
      <c r="A642" s="14" t="s">
        <v>649</v>
      </c>
      <c r="B642" s="28"/>
      <c r="C642" s="19"/>
      <c r="D642" s="19"/>
      <c r="E642" s="19"/>
      <c r="F642" s="19"/>
      <c r="G642" s="19"/>
      <c r="H642" s="59"/>
      <c r="I642" s="59"/>
      <c r="J642" s="60"/>
    </row>
    <row r="643" spans="1:10" customFormat="1">
      <c r="A643" s="14" t="s">
        <v>650</v>
      </c>
      <c r="B643" s="28"/>
      <c r="C643" s="19"/>
      <c r="D643" s="19"/>
      <c r="E643" s="19"/>
      <c r="F643" s="19"/>
      <c r="G643" s="19"/>
      <c r="H643" s="59"/>
      <c r="I643" s="59"/>
      <c r="J643" s="60"/>
    </row>
    <row r="644" spans="1:10" customFormat="1">
      <c r="A644" s="14" t="s">
        <v>651</v>
      </c>
      <c r="B644" s="28"/>
      <c r="C644" s="19"/>
      <c r="D644" s="19"/>
      <c r="E644" s="19"/>
      <c r="F644" s="19"/>
      <c r="G644" s="19"/>
      <c r="H644" s="59"/>
      <c r="I644" s="59"/>
      <c r="J644" s="60"/>
    </row>
    <row r="645" spans="1:10" customFormat="1">
      <c r="A645" s="14" t="s">
        <v>652</v>
      </c>
      <c r="B645" s="28"/>
      <c r="C645" s="19"/>
      <c r="D645" s="19"/>
      <c r="E645" s="19"/>
      <c r="F645" s="19"/>
      <c r="G645" s="19"/>
      <c r="H645" s="59"/>
      <c r="I645" s="59"/>
      <c r="J645" s="60"/>
    </row>
    <row r="646" spans="1:10" customFormat="1">
      <c r="A646" s="14" t="s">
        <v>653</v>
      </c>
      <c r="B646" s="28"/>
      <c r="C646" s="19"/>
      <c r="D646" s="19"/>
      <c r="E646" s="19"/>
      <c r="F646" s="19"/>
      <c r="G646" s="19"/>
      <c r="H646" s="59"/>
      <c r="I646" s="59"/>
      <c r="J646" s="60"/>
    </row>
    <row r="647" spans="1:10" customFormat="1">
      <c r="A647" s="14" t="s">
        <v>654</v>
      </c>
      <c r="B647" s="28"/>
      <c r="C647" s="19"/>
      <c r="D647" s="19"/>
      <c r="E647" s="19"/>
      <c r="F647" s="19"/>
      <c r="G647" s="19"/>
      <c r="H647" s="59"/>
      <c r="I647" s="59"/>
      <c r="J647" s="60"/>
    </row>
    <row r="648" spans="1:10" customFormat="1">
      <c r="A648" s="14" t="s">
        <v>655</v>
      </c>
      <c r="B648" s="28"/>
      <c r="C648" s="19"/>
      <c r="D648" s="19"/>
      <c r="E648" s="19"/>
      <c r="F648" s="19"/>
      <c r="G648" s="19"/>
      <c r="H648" s="59"/>
      <c r="I648" s="59"/>
      <c r="J648" s="60"/>
    </row>
    <row r="649" spans="1:10" customFormat="1">
      <c r="A649" s="14" t="s">
        <v>656</v>
      </c>
      <c r="B649" s="28"/>
      <c r="C649" s="19"/>
      <c r="D649" s="19"/>
      <c r="E649" s="19"/>
      <c r="F649" s="19"/>
      <c r="G649" s="19"/>
      <c r="H649" s="59"/>
      <c r="I649" s="59"/>
      <c r="J649" s="60"/>
    </row>
    <row r="650" spans="1:10" customFormat="1">
      <c r="A650" s="14" t="s">
        <v>657</v>
      </c>
      <c r="B650" s="28"/>
      <c r="C650" s="19"/>
      <c r="D650" s="19"/>
      <c r="E650" s="19"/>
      <c r="F650" s="19"/>
      <c r="G650" s="19"/>
      <c r="H650" s="59"/>
      <c r="I650" s="59"/>
      <c r="J650" s="60"/>
    </row>
    <row r="651" spans="1:10" customFormat="1">
      <c r="A651" s="14" t="s">
        <v>658</v>
      </c>
      <c r="B651" s="28"/>
      <c r="C651" s="19"/>
      <c r="D651" s="19"/>
      <c r="E651" s="19"/>
      <c r="F651" s="19"/>
      <c r="G651" s="19"/>
      <c r="H651" s="59"/>
      <c r="I651" s="59"/>
      <c r="J651" s="60"/>
    </row>
    <row r="652" spans="1:10" customFormat="1">
      <c r="A652" s="14" t="s">
        <v>659</v>
      </c>
      <c r="B652" s="28"/>
      <c r="C652" s="19"/>
      <c r="D652" s="19"/>
      <c r="E652" s="19"/>
      <c r="F652" s="19"/>
      <c r="G652" s="19"/>
      <c r="H652" s="59"/>
      <c r="I652" s="59"/>
      <c r="J652" s="60"/>
    </row>
    <row r="653" spans="1:10" customFormat="1">
      <c r="A653" s="14" t="s">
        <v>660</v>
      </c>
      <c r="B653" s="28"/>
      <c r="C653" s="19"/>
      <c r="D653" s="19"/>
      <c r="E653" s="19"/>
      <c r="F653" s="19"/>
      <c r="G653" s="19"/>
      <c r="H653" s="59"/>
      <c r="I653" s="59"/>
      <c r="J653" s="60"/>
    </row>
    <row r="654" spans="1:10" customFormat="1">
      <c r="A654" s="14" t="s">
        <v>661</v>
      </c>
      <c r="B654" s="28"/>
      <c r="C654" s="19"/>
      <c r="D654" s="19"/>
      <c r="E654" s="19"/>
      <c r="F654" s="19"/>
      <c r="G654" s="19"/>
      <c r="H654" s="59"/>
      <c r="I654" s="59"/>
      <c r="J654" s="60"/>
    </row>
    <row r="655" spans="1:10" customFormat="1">
      <c r="A655" s="14" t="s">
        <v>662</v>
      </c>
      <c r="B655" s="28"/>
      <c r="C655" s="19"/>
      <c r="D655" s="19"/>
      <c r="E655" s="19"/>
      <c r="F655" s="19"/>
      <c r="G655" s="19"/>
      <c r="H655" s="59"/>
      <c r="I655" s="59"/>
      <c r="J655" s="60"/>
    </row>
    <row r="656" spans="1:10" customFormat="1">
      <c r="A656" s="14" t="s">
        <v>663</v>
      </c>
      <c r="B656" s="28"/>
      <c r="C656" s="19"/>
      <c r="D656" s="19"/>
      <c r="E656" s="19"/>
      <c r="F656" s="19"/>
      <c r="G656" s="19"/>
      <c r="H656" s="59"/>
      <c r="I656" s="59"/>
      <c r="J656" s="60"/>
    </row>
    <row r="657" spans="1:10" customFormat="1">
      <c r="A657" s="14" t="s">
        <v>664</v>
      </c>
      <c r="B657" s="28"/>
      <c r="C657" s="19"/>
      <c r="D657" s="19"/>
      <c r="E657" s="19"/>
      <c r="F657" s="19"/>
      <c r="G657" s="19"/>
      <c r="H657" s="59"/>
      <c r="I657" s="59"/>
      <c r="J657" s="60"/>
    </row>
    <row r="658" spans="1:10" customFormat="1">
      <c r="A658" s="14" t="s">
        <v>665</v>
      </c>
      <c r="B658" s="28"/>
      <c r="C658" s="19"/>
      <c r="D658" s="19"/>
      <c r="E658" s="19"/>
      <c r="F658" s="19"/>
      <c r="G658" s="19"/>
      <c r="H658" s="59"/>
      <c r="I658" s="59"/>
      <c r="J658" s="60"/>
    </row>
    <row r="659" spans="1:10" customFormat="1">
      <c r="A659" s="14" t="s">
        <v>666</v>
      </c>
      <c r="B659" s="28"/>
      <c r="C659" s="19"/>
      <c r="D659" s="19"/>
      <c r="E659" s="19"/>
      <c r="F659" s="19"/>
      <c r="G659" s="19"/>
      <c r="H659" s="59"/>
      <c r="I659" s="59"/>
      <c r="J659" s="60"/>
    </row>
    <row r="660" spans="1:10" customFormat="1">
      <c r="A660" s="14" t="s">
        <v>667</v>
      </c>
      <c r="B660" s="28"/>
      <c r="C660" s="19"/>
      <c r="D660" s="19"/>
      <c r="E660" s="19"/>
      <c r="F660" s="19"/>
      <c r="G660" s="19"/>
      <c r="H660" s="59"/>
      <c r="I660" s="59"/>
      <c r="J660" s="60"/>
    </row>
    <row r="661" spans="1:10" customFormat="1">
      <c r="A661" s="14" t="s">
        <v>668</v>
      </c>
      <c r="B661" s="28"/>
      <c r="C661" s="19"/>
      <c r="D661" s="19"/>
      <c r="E661" s="19"/>
      <c r="F661" s="19"/>
      <c r="G661" s="19"/>
      <c r="H661" s="59"/>
      <c r="I661" s="59"/>
      <c r="J661" s="60"/>
    </row>
    <row r="662" spans="1:10" customFormat="1">
      <c r="A662" s="14" t="s">
        <v>669</v>
      </c>
      <c r="B662" s="28"/>
      <c r="C662" s="19"/>
      <c r="D662" s="19"/>
      <c r="E662" s="19"/>
      <c r="F662" s="19"/>
      <c r="G662" s="19"/>
      <c r="H662" s="59"/>
      <c r="I662" s="59"/>
      <c r="J662" s="60"/>
    </row>
    <row r="663" spans="1:10" customFormat="1">
      <c r="A663" s="14" t="s">
        <v>670</v>
      </c>
      <c r="B663" s="28"/>
      <c r="C663" s="19"/>
      <c r="D663" s="19"/>
      <c r="E663" s="19"/>
      <c r="F663" s="19"/>
      <c r="G663" s="19"/>
      <c r="H663" s="59"/>
      <c r="I663" s="59"/>
      <c r="J663" s="60"/>
    </row>
    <row r="664" spans="1:10" customFormat="1">
      <c r="A664" s="14" t="s">
        <v>671</v>
      </c>
      <c r="B664" s="28"/>
      <c r="C664" s="19"/>
      <c r="D664" s="19"/>
      <c r="E664" s="19"/>
      <c r="F664" s="19"/>
      <c r="G664" s="19"/>
      <c r="H664" s="59"/>
      <c r="I664" s="59"/>
      <c r="J664" s="60"/>
    </row>
    <row r="665" spans="1:10" customFormat="1">
      <c r="A665" s="14" t="s">
        <v>672</v>
      </c>
      <c r="B665" s="28"/>
      <c r="C665" s="19"/>
      <c r="D665" s="19"/>
      <c r="E665" s="19"/>
      <c r="F665" s="19"/>
      <c r="G665" s="19"/>
      <c r="H665" s="59"/>
      <c r="I665" s="59"/>
      <c r="J665" s="60"/>
    </row>
    <row r="666" spans="1:10" customFormat="1">
      <c r="A666" s="14" t="s">
        <v>673</v>
      </c>
      <c r="B666" s="28"/>
      <c r="C666" s="19"/>
      <c r="D666" s="19"/>
      <c r="E666" s="19"/>
      <c r="F666" s="19"/>
      <c r="G666" s="19"/>
      <c r="H666" s="59"/>
      <c r="I666" s="59"/>
      <c r="J666" s="60"/>
    </row>
    <row r="667" spans="1:10" customFormat="1">
      <c r="A667" s="14" t="s">
        <v>674</v>
      </c>
      <c r="B667" s="28"/>
      <c r="C667" s="19"/>
      <c r="D667" s="19"/>
      <c r="E667" s="19"/>
      <c r="F667" s="19"/>
      <c r="G667" s="19"/>
      <c r="H667" s="59"/>
      <c r="I667" s="59"/>
      <c r="J667" s="60"/>
    </row>
    <row r="668" spans="1:10" customFormat="1">
      <c r="A668" s="14" t="s">
        <v>675</v>
      </c>
      <c r="B668" s="28"/>
      <c r="C668" s="19"/>
      <c r="D668" s="19"/>
      <c r="E668" s="19"/>
      <c r="F668" s="19"/>
      <c r="G668" s="19"/>
      <c r="H668" s="59"/>
      <c r="I668" s="59"/>
      <c r="J668" s="60"/>
    </row>
    <row r="669" spans="1:10" customFormat="1">
      <c r="A669" s="14" t="s">
        <v>676</v>
      </c>
      <c r="B669" s="28"/>
      <c r="C669" s="19"/>
      <c r="D669" s="19"/>
      <c r="E669" s="19"/>
      <c r="F669" s="19"/>
      <c r="G669" s="19"/>
      <c r="H669" s="59"/>
      <c r="I669" s="59"/>
      <c r="J669" s="60"/>
    </row>
    <row r="670" spans="1:10" customFormat="1">
      <c r="A670" s="14" t="s">
        <v>677</v>
      </c>
      <c r="B670" s="28"/>
      <c r="C670" s="19"/>
      <c r="D670" s="19"/>
      <c r="E670" s="19"/>
      <c r="F670" s="19"/>
      <c r="G670" s="19"/>
      <c r="H670" s="59"/>
      <c r="I670" s="59"/>
      <c r="J670" s="60"/>
    </row>
    <row r="671" spans="1:10" customFormat="1">
      <c r="A671" s="14" t="s">
        <v>678</v>
      </c>
      <c r="B671" s="28"/>
      <c r="C671" s="19"/>
      <c r="D671" s="19"/>
      <c r="E671" s="19"/>
      <c r="F671" s="19"/>
      <c r="G671" s="19"/>
      <c r="H671" s="59"/>
      <c r="I671" s="59"/>
      <c r="J671" s="60"/>
    </row>
    <row r="672" spans="1:10" customFormat="1">
      <c r="A672" s="14" t="s">
        <v>679</v>
      </c>
      <c r="B672" s="28"/>
      <c r="C672" s="19"/>
      <c r="D672" s="19"/>
      <c r="E672" s="19"/>
      <c r="F672" s="19"/>
      <c r="G672" s="19"/>
      <c r="H672" s="59"/>
      <c r="I672" s="59"/>
      <c r="J672" s="60"/>
    </row>
    <row r="673" spans="1:10" customFormat="1">
      <c r="A673" s="14" t="s">
        <v>680</v>
      </c>
      <c r="B673" s="28"/>
      <c r="C673" s="19"/>
      <c r="D673" s="19"/>
      <c r="E673" s="19"/>
      <c r="F673" s="19"/>
      <c r="G673" s="19"/>
      <c r="H673" s="59"/>
      <c r="I673" s="59"/>
      <c r="J673" s="60"/>
    </row>
    <row r="674" spans="1:10" customFormat="1">
      <c r="A674" s="14" t="s">
        <v>681</v>
      </c>
      <c r="B674" s="28"/>
      <c r="C674" s="19"/>
      <c r="D674" s="19"/>
      <c r="E674" s="19"/>
      <c r="F674" s="19"/>
      <c r="G674" s="19"/>
      <c r="H674" s="59"/>
      <c r="I674" s="59"/>
      <c r="J674" s="60"/>
    </row>
    <row r="675" spans="1:10" customFormat="1">
      <c r="A675" s="14" t="s">
        <v>682</v>
      </c>
      <c r="B675" s="28"/>
      <c r="C675" s="19"/>
      <c r="D675" s="19"/>
      <c r="E675" s="19"/>
      <c r="F675" s="19"/>
      <c r="G675" s="19"/>
      <c r="H675" s="59"/>
      <c r="I675" s="59"/>
      <c r="J675" s="60"/>
    </row>
    <row r="676" spans="1:10" customFormat="1">
      <c r="A676" s="14" t="s">
        <v>683</v>
      </c>
      <c r="B676" s="28"/>
      <c r="C676" s="19"/>
      <c r="D676" s="19"/>
      <c r="E676" s="19"/>
      <c r="F676" s="19"/>
      <c r="G676" s="19"/>
      <c r="H676" s="59"/>
      <c r="I676" s="59"/>
      <c r="J676" s="60"/>
    </row>
    <row r="677" spans="1:10" customFormat="1">
      <c r="A677" s="14" t="s">
        <v>684</v>
      </c>
      <c r="B677" s="28"/>
      <c r="C677" s="19"/>
      <c r="D677" s="19"/>
      <c r="E677" s="19"/>
      <c r="F677" s="19"/>
      <c r="G677" s="19"/>
      <c r="H677" s="59"/>
      <c r="I677" s="59"/>
      <c r="J677" s="60"/>
    </row>
    <row r="678" spans="1:10" customFormat="1">
      <c r="A678" s="14" t="s">
        <v>685</v>
      </c>
      <c r="B678" s="28"/>
      <c r="C678" s="19"/>
      <c r="D678" s="19"/>
      <c r="E678" s="19"/>
      <c r="F678" s="19"/>
      <c r="G678" s="19"/>
      <c r="H678" s="59"/>
      <c r="I678" s="59"/>
      <c r="J678" s="60"/>
    </row>
    <row r="679" spans="1:10" customFormat="1">
      <c r="A679" s="14" t="s">
        <v>686</v>
      </c>
      <c r="B679" s="28"/>
      <c r="C679" s="19"/>
      <c r="D679" s="19"/>
      <c r="E679" s="19"/>
      <c r="F679" s="19"/>
      <c r="G679" s="19"/>
      <c r="H679" s="59"/>
      <c r="I679" s="59"/>
      <c r="J679" s="60"/>
    </row>
    <row r="680" spans="1:10" customFormat="1">
      <c r="A680" s="14" t="s">
        <v>687</v>
      </c>
      <c r="B680" s="28"/>
      <c r="C680" s="19"/>
      <c r="D680" s="19"/>
      <c r="E680" s="19"/>
      <c r="F680" s="19"/>
      <c r="G680" s="19"/>
      <c r="H680" s="59"/>
      <c r="I680" s="59"/>
      <c r="J680" s="60"/>
    </row>
    <row r="681" spans="1:10" customFormat="1">
      <c r="A681" s="14" t="s">
        <v>688</v>
      </c>
      <c r="B681" s="28"/>
      <c r="C681" s="19"/>
      <c r="D681" s="19"/>
      <c r="E681" s="19"/>
      <c r="F681" s="19"/>
      <c r="G681" s="19"/>
      <c r="H681" s="59"/>
      <c r="I681" s="59"/>
      <c r="J681" s="60"/>
    </row>
    <row r="682" spans="1:10" customFormat="1">
      <c r="A682" s="14" t="s">
        <v>689</v>
      </c>
      <c r="B682" s="28"/>
      <c r="C682" s="19"/>
      <c r="D682" s="19"/>
      <c r="E682" s="19"/>
      <c r="F682" s="19"/>
      <c r="G682" s="19"/>
      <c r="H682" s="59"/>
      <c r="I682" s="59"/>
      <c r="J682" s="60"/>
    </row>
    <row r="683" spans="1:10" customFormat="1">
      <c r="A683" s="14" t="s">
        <v>690</v>
      </c>
      <c r="B683" s="28"/>
      <c r="C683" s="19"/>
      <c r="D683" s="19"/>
      <c r="E683" s="19"/>
      <c r="F683" s="19"/>
      <c r="G683" s="19"/>
      <c r="H683" s="59"/>
      <c r="I683" s="59"/>
      <c r="J683" s="60"/>
    </row>
    <row r="684" spans="1:10" customFormat="1">
      <c r="A684" s="14" t="s">
        <v>691</v>
      </c>
      <c r="B684" s="28"/>
      <c r="C684" s="19"/>
      <c r="D684" s="19"/>
      <c r="E684" s="19"/>
      <c r="F684" s="19"/>
      <c r="G684" s="19"/>
      <c r="H684" s="59"/>
      <c r="I684" s="59"/>
      <c r="J684" s="60"/>
    </row>
    <row r="685" spans="1:10" customFormat="1">
      <c r="A685" s="14" t="s">
        <v>692</v>
      </c>
      <c r="B685" s="28"/>
      <c r="C685" s="19"/>
      <c r="D685" s="19"/>
      <c r="E685" s="19"/>
      <c r="F685" s="19"/>
      <c r="G685" s="19"/>
      <c r="H685" s="59"/>
      <c r="I685" s="59"/>
      <c r="J685" s="60"/>
    </row>
    <row r="686" spans="1:10" customFormat="1">
      <c r="A686" s="14" t="s">
        <v>693</v>
      </c>
      <c r="B686" s="28"/>
      <c r="C686" s="19"/>
      <c r="D686" s="19"/>
      <c r="E686" s="19"/>
      <c r="F686" s="19"/>
      <c r="G686" s="19"/>
      <c r="H686" s="59"/>
      <c r="I686" s="59"/>
      <c r="J686" s="60"/>
    </row>
    <row r="687" spans="1:10" customFormat="1">
      <c r="A687" s="14" t="s">
        <v>694</v>
      </c>
      <c r="B687" s="28"/>
      <c r="C687" s="19"/>
      <c r="D687" s="19"/>
      <c r="E687" s="19"/>
      <c r="F687" s="19"/>
      <c r="G687" s="19"/>
      <c r="H687" s="59"/>
      <c r="I687" s="59"/>
      <c r="J687" s="60"/>
    </row>
    <row r="688" spans="1:10" customFormat="1">
      <c r="A688" s="14" t="s">
        <v>695</v>
      </c>
      <c r="B688" s="28"/>
      <c r="C688" s="19"/>
      <c r="D688" s="19"/>
      <c r="E688" s="19"/>
      <c r="F688" s="19"/>
      <c r="G688" s="19"/>
      <c r="H688" s="59"/>
      <c r="I688" s="59"/>
      <c r="J688" s="60"/>
    </row>
    <row r="689" spans="1:10" customFormat="1">
      <c r="A689" s="14" t="s">
        <v>696</v>
      </c>
      <c r="B689" s="28"/>
      <c r="C689" s="19"/>
      <c r="D689" s="19"/>
      <c r="E689" s="19"/>
      <c r="F689" s="19"/>
      <c r="G689" s="19"/>
      <c r="H689" s="59"/>
      <c r="I689" s="59"/>
      <c r="J689" s="60"/>
    </row>
    <row r="690" spans="1:10" customFormat="1">
      <c r="A690" s="14" t="s">
        <v>697</v>
      </c>
      <c r="B690" s="28"/>
      <c r="C690" s="19"/>
      <c r="D690" s="19"/>
      <c r="E690" s="19"/>
      <c r="F690" s="19"/>
      <c r="G690" s="19"/>
      <c r="H690" s="59"/>
      <c r="I690" s="59"/>
      <c r="J690" s="60"/>
    </row>
    <row r="691" spans="1:10" customFormat="1">
      <c r="A691" s="14" t="s">
        <v>698</v>
      </c>
      <c r="B691" s="28"/>
      <c r="C691" s="19"/>
      <c r="D691" s="19"/>
      <c r="E691" s="19"/>
      <c r="F691" s="19"/>
      <c r="G691" s="19"/>
      <c r="H691" s="59"/>
      <c r="I691" s="59"/>
      <c r="J691" s="60"/>
    </row>
    <row r="692" spans="1:10" customFormat="1">
      <c r="A692" s="14" t="s">
        <v>699</v>
      </c>
      <c r="B692" s="28"/>
      <c r="C692" s="19"/>
      <c r="D692" s="19"/>
      <c r="E692" s="19"/>
      <c r="F692" s="19"/>
      <c r="G692" s="19"/>
      <c r="H692" s="59"/>
      <c r="I692" s="59"/>
      <c r="J692" s="60"/>
    </row>
    <row r="693" spans="1:10" customFormat="1">
      <c r="A693" s="14" t="s">
        <v>700</v>
      </c>
      <c r="B693" s="28"/>
      <c r="C693" s="19"/>
      <c r="D693" s="19"/>
      <c r="E693" s="19"/>
      <c r="F693" s="19"/>
      <c r="G693" s="19"/>
      <c r="H693" s="59"/>
      <c r="I693" s="59"/>
      <c r="J693" s="60"/>
    </row>
    <row r="694" spans="1:10" customFormat="1">
      <c r="A694" s="14" t="s">
        <v>701</v>
      </c>
      <c r="B694" s="28"/>
      <c r="C694" s="19"/>
      <c r="D694" s="19"/>
      <c r="E694" s="19"/>
      <c r="F694" s="19"/>
      <c r="G694" s="19"/>
      <c r="H694" s="59"/>
      <c r="I694" s="59"/>
      <c r="J694" s="60"/>
    </row>
    <row r="695" spans="1:10" customFormat="1">
      <c r="A695" s="14" t="s">
        <v>702</v>
      </c>
      <c r="B695" s="28"/>
      <c r="C695" s="19"/>
      <c r="D695" s="19"/>
      <c r="E695" s="19"/>
      <c r="F695" s="19"/>
      <c r="G695" s="19"/>
      <c r="H695" s="59"/>
      <c r="I695" s="59"/>
      <c r="J695" s="60"/>
    </row>
    <row r="696" spans="1:10" customFormat="1">
      <c r="A696" s="14" t="s">
        <v>703</v>
      </c>
      <c r="B696" s="28"/>
      <c r="C696" s="19"/>
      <c r="D696" s="19"/>
      <c r="E696" s="19"/>
      <c r="F696" s="19"/>
      <c r="G696" s="19"/>
      <c r="H696" s="59"/>
      <c r="I696" s="59"/>
      <c r="J696" s="60"/>
    </row>
    <row r="697" spans="1:10" customFormat="1">
      <c r="A697" s="14" t="s">
        <v>704</v>
      </c>
      <c r="B697" s="28"/>
      <c r="C697" s="19"/>
      <c r="D697" s="19"/>
      <c r="E697" s="19"/>
      <c r="F697" s="19"/>
      <c r="G697" s="19"/>
      <c r="H697" s="59"/>
      <c r="I697" s="59"/>
      <c r="J697" s="60"/>
    </row>
    <row r="698" spans="1:10" customFormat="1">
      <c r="A698" s="14" t="s">
        <v>705</v>
      </c>
      <c r="B698" s="28"/>
      <c r="C698" s="19"/>
      <c r="D698" s="19"/>
      <c r="E698" s="19"/>
      <c r="F698" s="19"/>
      <c r="G698" s="19"/>
      <c r="H698" s="59"/>
      <c r="I698" s="59"/>
      <c r="J698" s="60"/>
    </row>
    <row r="699" spans="1:10" customFormat="1">
      <c r="A699" s="14" t="s">
        <v>706</v>
      </c>
      <c r="B699" s="28"/>
      <c r="C699" s="19"/>
      <c r="D699" s="19"/>
      <c r="E699" s="19"/>
      <c r="F699" s="19"/>
      <c r="G699" s="19"/>
      <c r="H699" s="59"/>
      <c r="I699" s="59"/>
      <c r="J699" s="60"/>
    </row>
    <row r="700" spans="1:10" customFormat="1">
      <c r="A700" s="14" t="s">
        <v>707</v>
      </c>
      <c r="B700" s="28"/>
      <c r="C700" s="19"/>
      <c r="D700" s="19"/>
      <c r="E700" s="19"/>
      <c r="F700" s="19"/>
      <c r="G700" s="19"/>
      <c r="H700" s="59"/>
      <c r="I700" s="59"/>
      <c r="J700" s="60"/>
    </row>
    <row r="701" spans="1:10" customFormat="1">
      <c r="A701" s="14" t="s">
        <v>708</v>
      </c>
      <c r="B701" s="28"/>
      <c r="C701" s="19"/>
      <c r="D701" s="19"/>
      <c r="E701" s="19"/>
      <c r="F701" s="19"/>
      <c r="G701" s="19"/>
      <c r="H701" s="59"/>
      <c r="I701" s="59"/>
      <c r="J701" s="60"/>
    </row>
    <row r="702" spans="1:10" customFormat="1">
      <c r="A702" s="14" t="s">
        <v>709</v>
      </c>
      <c r="B702" s="28"/>
      <c r="C702" s="19"/>
      <c r="D702" s="19"/>
      <c r="E702" s="19"/>
      <c r="F702" s="19"/>
      <c r="G702" s="19"/>
      <c r="H702" s="59"/>
      <c r="I702" s="59"/>
      <c r="J702" s="60"/>
    </row>
    <row r="703" spans="1:10" customFormat="1">
      <c r="A703" s="14" t="s">
        <v>710</v>
      </c>
      <c r="B703" s="28"/>
      <c r="C703" s="19"/>
      <c r="D703" s="19"/>
      <c r="E703" s="19"/>
      <c r="F703" s="19"/>
      <c r="G703" s="19"/>
      <c r="H703" s="59"/>
      <c r="I703" s="59"/>
      <c r="J703" s="60"/>
    </row>
    <row r="704" spans="1:10" customFormat="1">
      <c r="A704" s="14" t="s">
        <v>711</v>
      </c>
      <c r="B704" s="28"/>
      <c r="C704" s="19"/>
      <c r="D704" s="19"/>
      <c r="E704" s="19"/>
      <c r="F704" s="19"/>
      <c r="G704" s="19"/>
      <c r="H704" s="59"/>
      <c r="I704" s="59"/>
      <c r="J704" s="60"/>
    </row>
    <row r="705" spans="1:10" customFormat="1">
      <c r="A705" s="14" t="s">
        <v>712</v>
      </c>
      <c r="B705" s="28"/>
      <c r="C705" s="19"/>
      <c r="D705" s="19"/>
      <c r="E705" s="19"/>
      <c r="F705" s="19"/>
      <c r="G705" s="19"/>
      <c r="H705" s="59"/>
      <c r="I705" s="59"/>
      <c r="J705" s="60"/>
    </row>
    <row r="706" spans="1:10" customFormat="1">
      <c r="A706" s="14" t="s">
        <v>713</v>
      </c>
      <c r="B706" s="28"/>
      <c r="C706" s="19"/>
      <c r="D706" s="19"/>
      <c r="E706" s="19"/>
      <c r="F706" s="19"/>
      <c r="G706" s="19"/>
      <c r="H706" s="59"/>
      <c r="I706" s="59"/>
      <c r="J706" s="60"/>
    </row>
    <row r="707" spans="1:10" customFormat="1">
      <c r="A707" s="14" t="s">
        <v>714</v>
      </c>
      <c r="B707" s="28"/>
      <c r="C707" s="19"/>
      <c r="D707" s="19"/>
      <c r="E707" s="19"/>
      <c r="F707" s="19"/>
      <c r="G707" s="19"/>
      <c r="H707" s="59"/>
      <c r="I707" s="59"/>
      <c r="J707" s="60"/>
    </row>
    <row r="708" spans="1:10" customFormat="1">
      <c r="A708" s="14" t="s">
        <v>715</v>
      </c>
      <c r="B708" s="28"/>
      <c r="C708" s="19"/>
      <c r="D708" s="19"/>
      <c r="E708" s="19"/>
      <c r="F708" s="19"/>
      <c r="G708" s="19"/>
      <c r="H708" s="59"/>
      <c r="I708" s="59"/>
      <c r="J708" s="60"/>
    </row>
    <row r="709" spans="1:10" customFormat="1">
      <c r="A709" s="14" t="s">
        <v>716</v>
      </c>
      <c r="B709" s="28"/>
      <c r="C709" s="25"/>
      <c r="D709" s="19"/>
      <c r="E709" s="19"/>
      <c r="F709" s="19"/>
      <c r="G709" s="19"/>
      <c r="H709" s="59"/>
      <c r="I709" s="59"/>
      <c r="J709" s="60"/>
    </row>
    <row r="710" spans="1:10" customFormat="1">
      <c r="A710" s="14" t="s">
        <v>717</v>
      </c>
      <c r="B710" s="28"/>
      <c r="C710" s="25"/>
      <c r="D710" s="19"/>
      <c r="E710" s="19"/>
      <c r="F710" s="19"/>
      <c r="G710" s="19"/>
      <c r="H710" s="59"/>
      <c r="I710" s="59"/>
      <c r="J710" s="60"/>
    </row>
    <row r="711" spans="1:10" customFormat="1">
      <c r="A711" s="14" t="s">
        <v>718</v>
      </c>
      <c r="B711" s="28"/>
      <c r="C711" s="19"/>
      <c r="D711" s="19"/>
      <c r="E711" s="19"/>
      <c r="F711" s="19"/>
      <c r="G711" s="19"/>
      <c r="H711" s="59"/>
      <c r="I711" s="59"/>
      <c r="J711" s="60"/>
    </row>
    <row r="712" spans="1:10" customFormat="1">
      <c r="A712" s="14" t="s">
        <v>719</v>
      </c>
      <c r="B712" s="28"/>
      <c r="C712" s="19"/>
      <c r="D712" s="19"/>
      <c r="E712" s="19"/>
      <c r="F712" s="19"/>
      <c r="G712" s="19"/>
      <c r="H712" s="59"/>
      <c r="I712" s="59"/>
      <c r="J712" s="60"/>
    </row>
    <row r="713" spans="1:10" customFormat="1">
      <c r="A713" s="14" t="s">
        <v>720</v>
      </c>
      <c r="B713" s="28"/>
      <c r="C713" s="19"/>
      <c r="D713" s="19"/>
      <c r="E713" s="19"/>
      <c r="F713" s="19"/>
      <c r="G713" s="19"/>
      <c r="H713" s="59"/>
      <c r="I713" s="59"/>
      <c r="J713" s="60"/>
    </row>
    <row r="714" spans="1:10" customFormat="1">
      <c r="A714" s="14" t="s">
        <v>721</v>
      </c>
      <c r="B714" s="28"/>
      <c r="C714" s="19"/>
      <c r="D714" s="19"/>
      <c r="E714" s="19"/>
      <c r="F714" s="19"/>
      <c r="G714" s="19"/>
      <c r="H714" s="59"/>
      <c r="I714" s="59"/>
      <c r="J714" s="60"/>
    </row>
    <row r="715" spans="1:10" customFormat="1">
      <c r="A715" s="14" t="s">
        <v>722</v>
      </c>
      <c r="B715" s="28"/>
      <c r="C715" s="25"/>
      <c r="D715" s="19"/>
      <c r="E715" s="19"/>
      <c r="F715" s="19"/>
      <c r="G715" s="19"/>
      <c r="H715" s="59"/>
      <c r="I715" s="59"/>
      <c r="J715" s="60"/>
    </row>
    <row r="716" spans="1:10" customFormat="1">
      <c r="A716" s="14" t="s">
        <v>723</v>
      </c>
      <c r="B716" s="28"/>
      <c r="C716" s="25"/>
      <c r="D716" s="19"/>
      <c r="E716" s="19"/>
      <c r="F716" s="19"/>
      <c r="G716" s="19"/>
      <c r="H716" s="59"/>
      <c r="I716" s="59"/>
      <c r="J716" s="60"/>
    </row>
    <row r="717" spans="1:10" customFormat="1">
      <c r="A717" s="14" t="s">
        <v>724</v>
      </c>
      <c r="B717" s="28"/>
      <c r="C717" s="25"/>
      <c r="D717" s="19"/>
      <c r="E717" s="19"/>
      <c r="F717" s="19"/>
      <c r="G717" s="19"/>
      <c r="H717" s="59"/>
      <c r="I717" s="59"/>
      <c r="J717" s="60"/>
    </row>
    <row r="718" spans="1:10" customFormat="1">
      <c r="A718" s="14" t="s">
        <v>725</v>
      </c>
      <c r="B718" s="28"/>
      <c r="C718" s="19"/>
      <c r="D718" s="19"/>
      <c r="E718" s="19"/>
      <c r="F718" s="19"/>
      <c r="G718" s="19"/>
      <c r="H718" s="59"/>
      <c r="I718" s="59"/>
      <c r="J718" s="60"/>
    </row>
    <row r="719" spans="1:10" customFormat="1">
      <c r="A719" s="14" t="s">
        <v>726</v>
      </c>
      <c r="B719" s="28"/>
      <c r="C719" s="19"/>
      <c r="D719" s="19"/>
      <c r="E719" s="19"/>
      <c r="F719" s="19"/>
      <c r="G719" s="19"/>
      <c r="H719" s="59"/>
      <c r="I719" s="59"/>
      <c r="J719" s="60"/>
    </row>
    <row r="720" spans="1:10" customFormat="1">
      <c r="A720" s="14" t="s">
        <v>727</v>
      </c>
      <c r="B720" s="28"/>
      <c r="C720" s="19"/>
      <c r="D720" s="19"/>
      <c r="E720" s="19"/>
      <c r="F720" s="19"/>
      <c r="G720" s="19"/>
      <c r="H720" s="59"/>
      <c r="I720" s="59"/>
      <c r="J720" s="60"/>
    </row>
    <row r="721" spans="1:10" customFormat="1">
      <c r="A721" s="14" t="s">
        <v>728</v>
      </c>
      <c r="B721" s="28"/>
      <c r="C721" s="19"/>
      <c r="D721" s="19"/>
      <c r="E721" s="19"/>
      <c r="F721" s="19"/>
      <c r="G721" s="19"/>
      <c r="H721" s="59"/>
      <c r="I721" s="59"/>
      <c r="J721" s="60"/>
    </row>
    <row r="722" spans="1:10" customFormat="1">
      <c r="A722" s="14" t="s">
        <v>729</v>
      </c>
      <c r="B722" s="28"/>
      <c r="C722" s="19"/>
      <c r="D722" s="19"/>
      <c r="E722" s="19"/>
      <c r="F722" s="19"/>
      <c r="G722" s="19"/>
      <c r="H722" s="59"/>
      <c r="I722" s="59"/>
      <c r="J722" s="60"/>
    </row>
    <row r="723" spans="1:10" customFormat="1">
      <c r="A723" s="14" t="s">
        <v>730</v>
      </c>
      <c r="B723" s="28"/>
      <c r="C723" s="19"/>
      <c r="D723" s="19"/>
      <c r="E723" s="19"/>
      <c r="F723" s="19"/>
      <c r="G723" s="19"/>
      <c r="H723" s="59"/>
      <c r="I723" s="59"/>
      <c r="J723" s="60"/>
    </row>
    <row r="724" spans="1:10" customFormat="1">
      <c r="A724" s="14" t="s">
        <v>731</v>
      </c>
      <c r="B724" s="28"/>
      <c r="C724" s="19"/>
      <c r="D724" s="19"/>
      <c r="E724" s="19"/>
      <c r="F724" s="19"/>
      <c r="G724" s="19"/>
      <c r="H724" s="59"/>
      <c r="I724" s="59"/>
      <c r="J724" s="60"/>
    </row>
    <row r="725" spans="1:10" customFormat="1">
      <c r="A725" s="14" t="s">
        <v>732</v>
      </c>
      <c r="B725" s="28"/>
      <c r="C725" s="19"/>
      <c r="D725" s="19"/>
      <c r="E725" s="19"/>
      <c r="F725" s="19"/>
      <c r="G725" s="19"/>
      <c r="H725" s="59"/>
      <c r="I725" s="59"/>
      <c r="J725" s="60"/>
    </row>
    <row r="726" spans="1:10" customFormat="1">
      <c r="A726" s="14" t="s">
        <v>733</v>
      </c>
      <c r="B726" s="28"/>
      <c r="C726" s="19"/>
      <c r="D726" s="19"/>
      <c r="E726" s="19"/>
      <c r="F726" s="19"/>
      <c r="G726" s="19"/>
      <c r="H726" s="59"/>
      <c r="I726" s="59"/>
      <c r="J726" s="60"/>
    </row>
    <row r="727" spans="1:10" customFormat="1">
      <c r="A727" s="14" t="s">
        <v>734</v>
      </c>
      <c r="B727" s="28"/>
      <c r="C727" s="19"/>
      <c r="D727" s="19"/>
      <c r="E727" s="19"/>
      <c r="F727" s="19"/>
      <c r="G727" s="19"/>
      <c r="H727" s="59"/>
      <c r="I727" s="59"/>
      <c r="J727" s="60"/>
    </row>
    <row r="728" spans="1:10" customFormat="1">
      <c r="A728" s="14" t="s">
        <v>735</v>
      </c>
      <c r="B728" s="28"/>
      <c r="C728" s="19"/>
      <c r="D728" s="19"/>
      <c r="E728" s="19"/>
      <c r="F728" s="19"/>
      <c r="G728" s="19"/>
      <c r="H728" s="59"/>
      <c r="I728" s="59"/>
      <c r="J728" s="60"/>
    </row>
    <row r="729" spans="1:10" customFormat="1">
      <c r="A729" s="14" t="s">
        <v>736</v>
      </c>
      <c r="B729" s="28"/>
      <c r="C729" s="19"/>
      <c r="D729" s="19"/>
      <c r="E729" s="19"/>
      <c r="F729" s="19"/>
      <c r="G729" s="19"/>
      <c r="H729" s="59"/>
      <c r="I729" s="59"/>
      <c r="J729" s="60"/>
    </row>
    <row r="730" spans="1:10" customFormat="1">
      <c r="A730" s="14" t="s">
        <v>737</v>
      </c>
      <c r="B730" s="28"/>
      <c r="C730" s="19"/>
      <c r="D730" s="19"/>
      <c r="E730" s="19"/>
      <c r="F730" s="19"/>
      <c r="G730" s="19"/>
      <c r="H730" s="59"/>
      <c r="I730" s="59"/>
      <c r="J730" s="60"/>
    </row>
    <row r="731" spans="1:10" customFormat="1">
      <c r="A731" s="14" t="s">
        <v>738</v>
      </c>
      <c r="B731" s="28"/>
      <c r="C731" s="19"/>
      <c r="D731" s="19"/>
      <c r="E731" s="19"/>
      <c r="F731" s="19"/>
      <c r="G731" s="19"/>
      <c r="H731" s="59"/>
      <c r="I731" s="59"/>
      <c r="J731" s="60"/>
    </row>
    <row r="732" spans="1:10" customFormat="1">
      <c r="A732" s="14" t="s">
        <v>739</v>
      </c>
      <c r="B732" s="28"/>
      <c r="C732" s="19"/>
      <c r="D732" s="19"/>
      <c r="E732" s="19"/>
      <c r="F732" s="19"/>
      <c r="G732" s="19"/>
      <c r="H732" s="59"/>
      <c r="I732" s="59"/>
      <c r="J732" s="60"/>
    </row>
    <row r="733" spans="1:10" customFormat="1">
      <c r="A733" s="14" t="s">
        <v>740</v>
      </c>
      <c r="B733" s="28"/>
      <c r="C733" s="19"/>
      <c r="D733" s="19"/>
      <c r="E733" s="19"/>
      <c r="F733" s="19"/>
      <c r="G733" s="19"/>
      <c r="H733" s="59"/>
      <c r="I733" s="59"/>
      <c r="J733" s="60"/>
    </row>
    <row r="734" spans="1:10" customFormat="1">
      <c r="A734" s="14" t="s">
        <v>741</v>
      </c>
      <c r="B734" s="28"/>
      <c r="C734" s="19"/>
      <c r="D734" s="19"/>
      <c r="E734" s="19"/>
      <c r="F734" s="19"/>
      <c r="G734" s="19"/>
      <c r="H734" s="59"/>
      <c r="I734" s="59"/>
      <c r="J734" s="60"/>
    </row>
    <row r="735" spans="1:10" customFormat="1">
      <c r="A735" s="14" t="s">
        <v>742</v>
      </c>
      <c r="B735" s="28"/>
      <c r="C735" s="19"/>
      <c r="D735" s="19"/>
      <c r="E735" s="19"/>
      <c r="F735" s="19"/>
      <c r="G735" s="19"/>
      <c r="H735" s="59"/>
      <c r="I735" s="59"/>
      <c r="J735" s="60"/>
    </row>
    <row r="736" spans="1:10" customFormat="1">
      <c r="A736" s="14" t="s">
        <v>743</v>
      </c>
      <c r="B736" s="28"/>
      <c r="C736" s="19"/>
      <c r="D736" s="19"/>
      <c r="E736" s="19"/>
      <c r="F736" s="19"/>
      <c r="G736" s="19"/>
      <c r="H736" s="59"/>
      <c r="I736" s="59"/>
      <c r="J736" s="60"/>
    </row>
    <row r="737" spans="1:10" customFormat="1">
      <c r="A737" s="14" t="s">
        <v>744</v>
      </c>
      <c r="B737" s="28"/>
      <c r="C737" s="19"/>
      <c r="D737" s="19"/>
      <c r="E737" s="19"/>
      <c r="F737" s="19"/>
      <c r="G737" s="19"/>
      <c r="H737" s="59"/>
      <c r="I737" s="59"/>
      <c r="J737" s="60"/>
    </row>
    <row r="738" spans="1:10" customFormat="1">
      <c r="A738" s="14" t="s">
        <v>745</v>
      </c>
      <c r="B738" s="28"/>
      <c r="C738" s="19"/>
      <c r="D738" s="19"/>
      <c r="E738" s="19"/>
      <c r="F738" s="19"/>
      <c r="G738" s="19"/>
      <c r="H738" s="59"/>
      <c r="I738" s="59"/>
      <c r="J738" s="60"/>
    </row>
    <row r="739" spans="1:10" customFormat="1">
      <c r="A739" s="14" t="s">
        <v>746</v>
      </c>
      <c r="B739" s="28"/>
      <c r="C739" s="19"/>
      <c r="D739" s="19"/>
      <c r="E739" s="19"/>
      <c r="F739" s="19"/>
      <c r="G739" s="19"/>
      <c r="H739" s="59"/>
      <c r="I739" s="59"/>
      <c r="J739" s="60"/>
    </row>
    <row r="740" spans="1:10" customFormat="1">
      <c r="A740" s="14" t="s">
        <v>747</v>
      </c>
      <c r="B740" s="28"/>
      <c r="C740" s="19"/>
      <c r="D740" s="19"/>
      <c r="E740" s="19"/>
      <c r="F740" s="19"/>
      <c r="G740" s="19"/>
      <c r="H740" s="59"/>
      <c r="I740" s="59"/>
      <c r="J740" s="60"/>
    </row>
    <row r="741" spans="1:10" customFormat="1">
      <c r="A741" s="14" t="s">
        <v>748</v>
      </c>
      <c r="B741" s="28"/>
      <c r="C741" s="19"/>
      <c r="D741" s="19"/>
      <c r="E741" s="19"/>
      <c r="F741" s="19"/>
      <c r="G741" s="19"/>
      <c r="H741" s="59"/>
      <c r="I741" s="59"/>
      <c r="J741" s="60"/>
    </row>
    <row r="742" spans="1:10" customFormat="1">
      <c r="A742" s="14" t="s">
        <v>749</v>
      </c>
      <c r="B742" s="28"/>
      <c r="C742" s="19"/>
      <c r="D742" s="19"/>
      <c r="E742" s="19"/>
      <c r="F742" s="19"/>
      <c r="G742" s="19"/>
      <c r="H742" s="59"/>
      <c r="I742" s="59"/>
      <c r="J742" s="60"/>
    </row>
    <row r="743" spans="1:10" customFormat="1">
      <c r="A743" s="14" t="s">
        <v>750</v>
      </c>
      <c r="B743" s="28"/>
      <c r="C743" s="19"/>
      <c r="D743" s="19"/>
      <c r="E743" s="19"/>
      <c r="F743" s="19"/>
      <c r="G743" s="19"/>
      <c r="H743" s="59"/>
      <c r="I743" s="59"/>
      <c r="J743" s="60"/>
    </row>
    <row r="744" spans="1:10" customFormat="1">
      <c r="A744" s="14" t="s">
        <v>751</v>
      </c>
      <c r="B744" s="28"/>
      <c r="C744" s="19"/>
      <c r="D744" s="19"/>
      <c r="E744" s="19"/>
      <c r="F744" s="19"/>
      <c r="G744" s="19"/>
      <c r="H744" s="59"/>
      <c r="I744" s="59"/>
      <c r="J744" s="60"/>
    </row>
    <row r="745" spans="1:10" customFormat="1">
      <c r="A745" s="14" t="s">
        <v>752</v>
      </c>
      <c r="B745" s="28"/>
      <c r="C745" s="19"/>
      <c r="D745" s="19"/>
      <c r="E745" s="19"/>
      <c r="F745" s="19"/>
      <c r="G745" s="19"/>
      <c r="H745" s="59"/>
      <c r="I745" s="59"/>
      <c r="J745" s="60"/>
    </row>
    <row r="746" spans="1:10" customFormat="1">
      <c r="A746" s="14" t="s">
        <v>753</v>
      </c>
      <c r="B746" s="28"/>
      <c r="C746" s="19"/>
      <c r="D746" s="19"/>
      <c r="E746" s="19"/>
      <c r="F746" s="19"/>
      <c r="G746" s="19"/>
      <c r="H746" s="59"/>
      <c r="I746" s="59"/>
      <c r="J746" s="60"/>
    </row>
    <row r="747" spans="1:10" customFormat="1">
      <c r="A747" s="14" t="s">
        <v>754</v>
      </c>
      <c r="B747" s="28"/>
      <c r="C747" s="19"/>
      <c r="D747" s="19"/>
      <c r="E747" s="19"/>
      <c r="F747" s="19"/>
      <c r="G747" s="19"/>
      <c r="H747" s="59"/>
      <c r="I747" s="59"/>
      <c r="J747" s="60"/>
    </row>
    <row r="748" spans="1:10" customFormat="1">
      <c r="A748" s="14" t="s">
        <v>755</v>
      </c>
      <c r="B748" s="28"/>
      <c r="C748" s="19"/>
      <c r="D748" s="19"/>
      <c r="E748" s="19"/>
      <c r="F748" s="19"/>
      <c r="G748" s="19"/>
      <c r="H748" s="59"/>
      <c r="I748" s="59"/>
      <c r="J748" s="60"/>
    </row>
    <row r="749" spans="1:10" customFormat="1">
      <c r="A749" s="14" t="s">
        <v>756</v>
      </c>
      <c r="B749" s="28"/>
      <c r="C749" s="19"/>
      <c r="D749" s="19"/>
      <c r="E749" s="19"/>
      <c r="F749" s="19"/>
      <c r="G749" s="19"/>
      <c r="H749" s="59"/>
      <c r="I749" s="59"/>
      <c r="J749" s="60"/>
    </row>
    <row r="750" spans="1:10" customFormat="1">
      <c r="A750" s="14" t="s">
        <v>757</v>
      </c>
      <c r="B750" s="28"/>
      <c r="C750" s="19"/>
      <c r="D750" s="19"/>
      <c r="E750" s="19"/>
      <c r="F750" s="19"/>
      <c r="G750" s="19"/>
      <c r="H750" s="59"/>
      <c r="I750" s="59"/>
      <c r="J750" s="60"/>
    </row>
    <row r="751" spans="1:10" customFormat="1">
      <c r="A751" s="14" t="s">
        <v>758</v>
      </c>
      <c r="B751" s="28"/>
      <c r="C751" s="19"/>
      <c r="D751" s="19"/>
      <c r="E751" s="19"/>
      <c r="F751" s="19"/>
      <c r="G751" s="19"/>
      <c r="H751" s="59"/>
      <c r="I751" s="59"/>
      <c r="J751" s="60"/>
    </row>
    <row r="752" spans="1:10" customFormat="1">
      <c r="A752" s="14" t="s">
        <v>759</v>
      </c>
      <c r="B752" s="28"/>
      <c r="C752" s="19"/>
      <c r="D752" s="19"/>
      <c r="E752" s="19"/>
      <c r="F752" s="19"/>
      <c r="G752" s="19"/>
      <c r="H752" s="59"/>
      <c r="I752" s="59"/>
      <c r="J752" s="60"/>
    </row>
    <row r="753" spans="1:10" customFormat="1">
      <c r="A753" s="14" t="s">
        <v>760</v>
      </c>
      <c r="B753" s="28"/>
      <c r="C753" s="19"/>
      <c r="D753" s="19"/>
      <c r="E753" s="19"/>
      <c r="F753" s="19"/>
      <c r="G753" s="19"/>
      <c r="H753" s="59"/>
      <c r="I753" s="59"/>
      <c r="J753" s="60"/>
    </row>
    <row r="754" spans="1:10" customFormat="1">
      <c r="A754" s="14" t="s">
        <v>761</v>
      </c>
      <c r="B754" s="28"/>
      <c r="C754" s="19"/>
      <c r="D754" s="19"/>
      <c r="E754" s="19"/>
      <c r="F754" s="19"/>
      <c r="G754" s="19"/>
      <c r="H754" s="59"/>
      <c r="I754" s="59"/>
      <c r="J754" s="60"/>
    </row>
    <row r="755" spans="1:10" customFormat="1">
      <c r="A755" s="14" t="s">
        <v>762</v>
      </c>
      <c r="B755" s="28"/>
      <c r="C755" s="19"/>
      <c r="D755" s="19"/>
      <c r="E755" s="19"/>
      <c r="F755" s="19"/>
      <c r="G755" s="19"/>
      <c r="H755" s="59"/>
      <c r="I755" s="59"/>
      <c r="J755" s="60"/>
    </row>
    <row r="756" spans="1:10" customFormat="1">
      <c r="A756" s="14" t="s">
        <v>763</v>
      </c>
      <c r="B756" s="28"/>
      <c r="C756" s="19"/>
      <c r="D756" s="19"/>
      <c r="E756" s="19"/>
      <c r="F756" s="19"/>
      <c r="G756" s="19"/>
      <c r="H756" s="59"/>
      <c r="I756" s="59"/>
      <c r="J756" s="60"/>
    </row>
    <row r="757" spans="1:10" customFormat="1">
      <c r="A757" s="14" t="s">
        <v>764</v>
      </c>
      <c r="B757" s="28"/>
      <c r="C757" s="19"/>
      <c r="D757" s="19"/>
      <c r="E757" s="19"/>
      <c r="F757" s="19"/>
      <c r="G757" s="19"/>
      <c r="H757" s="59"/>
      <c r="I757" s="59"/>
      <c r="J757" s="60"/>
    </row>
    <row r="758" spans="1:10" customFormat="1">
      <c r="A758" s="14" t="s">
        <v>765</v>
      </c>
      <c r="B758" s="28"/>
      <c r="C758" s="19"/>
      <c r="D758" s="19"/>
      <c r="E758" s="19"/>
      <c r="F758" s="19"/>
      <c r="G758" s="19"/>
      <c r="H758" s="59"/>
      <c r="I758" s="59"/>
      <c r="J758" s="60"/>
    </row>
    <row r="759" spans="1:10" customFormat="1">
      <c r="A759" s="14" t="s">
        <v>766</v>
      </c>
      <c r="B759" s="28"/>
      <c r="C759" s="19"/>
      <c r="D759" s="19"/>
      <c r="E759" s="19"/>
      <c r="F759" s="19"/>
      <c r="G759" s="19"/>
      <c r="H759" s="59"/>
      <c r="I759" s="59"/>
      <c r="J759" s="60"/>
    </row>
    <row r="760" spans="1:10" customFormat="1">
      <c r="A760" s="14" t="s">
        <v>767</v>
      </c>
      <c r="B760" s="28"/>
      <c r="C760" s="19"/>
      <c r="D760" s="19"/>
      <c r="E760" s="19"/>
      <c r="F760" s="19"/>
      <c r="G760" s="19"/>
      <c r="H760" s="59"/>
      <c r="I760" s="59"/>
      <c r="J760" s="60"/>
    </row>
    <row r="761" spans="1:10" customFormat="1">
      <c r="A761" s="14" t="s">
        <v>768</v>
      </c>
      <c r="B761" s="28"/>
      <c r="C761" s="19"/>
      <c r="D761" s="19"/>
      <c r="E761" s="19"/>
      <c r="F761" s="19"/>
      <c r="G761" s="19"/>
      <c r="H761" s="59"/>
      <c r="I761" s="59"/>
      <c r="J761" s="60"/>
    </row>
    <row r="762" spans="1:10" customFormat="1">
      <c r="A762" s="14" t="s">
        <v>769</v>
      </c>
      <c r="B762" s="28"/>
      <c r="C762" s="19"/>
      <c r="D762" s="19"/>
      <c r="E762" s="19"/>
      <c r="F762" s="19"/>
      <c r="G762" s="19"/>
      <c r="H762" s="59"/>
      <c r="I762" s="59"/>
      <c r="J762" s="60"/>
    </row>
    <row r="763" spans="1:10" customFormat="1">
      <c r="A763" s="14" t="s">
        <v>770</v>
      </c>
      <c r="B763" s="28"/>
      <c r="C763" s="19"/>
      <c r="D763" s="19"/>
      <c r="E763" s="19"/>
      <c r="F763" s="19"/>
      <c r="G763" s="19"/>
      <c r="H763" s="59"/>
      <c r="I763" s="59"/>
      <c r="J763" s="60"/>
    </row>
    <row r="764" spans="1:10" customFormat="1">
      <c r="A764" s="14" t="s">
        <v>771</v>
      </c>
      <c r="B764" s="28"/>
      <c r="C764" s="19"/>
      <c r="D764" s="19"/>
      <c r="E764" s="19"/>
      <c r="F764" s="19"/>
      <c r="G764" s="19"/>
      <c r="H764" s="59"/>
      <c r="I764" s="59"/>
      <c r="J764" s="60"/>
    </row>
    <row r="765" spans="1:10" customFormat="1">
      <c r="A765" s="14" t="s">
        <v>772</v>
      </c>
      <c r="B765" s="28"/>
      <c r="C765" s="19"/>
      <c r="D765" s="19"/>
      <c r="E765" s="19"/>
      <c r="F765" s="19"/>
      <c r="G765" s="19"/>
      <c r="H765" s="59"/>
      <c r="I765" s="59"/>
      <c r="J765" s="60"/>
    </row>
    <row r="766" spans="1:10" customFormat="1">
      <c r="A766" s="14" t="s">
        <v>773</v>
      </c>
      <c r="B766" s="28"/>
      <c r="C766" s="19"/>
      <c r="D766" s="19"/>
      <c r="E766" s="19"/>
      <c r="F766" s="19"/>
      <c r="G766" s="19"/>
      <c r="H766" s="59"/>
      <c r="I766" s="59"/>
      <c r="J766" s="60"/>
    </row>
    <row r="767" spans="1:10" customFormat="1">
      <c r="A767" s="14" t="s">
        <v>774</v>
      </c>
      <c r="B767" s="28"/>
      <c r="C767" s="19"/>
      <c r="D767" s="19"/>
      <c r="E767" s="19"/>
      <c r="F767" s="19"/>
      <c r="G767" s="19"/>
      <c r="H767" s="59"/>
      <c r="I767" s="59"/>
      <c r="J767" s="60"/>
    </row>
    <row r="768" spans="1:10" customFormat="1">
      <c r="A768" s="14" t="s">
        <v>775</v>
      </c>
      <c r="B768" s="28"/>
      <c r="C768" s="19"/>
      <c r="D768" s="19"/>
      <c r="E768" s="19"/>
      <c r="F768" s="19"/>
      <c r="G768" s="19"/>
      <c r="H768" s="59"/>
      <c r="I768" s="59"/>
      <c r="J768" s="60"/>
    </row>
    <row r="769" spans="1:10" customFormat="1">
      <c r="A769" s="14" t="s">
        <v>776</v>
      </c>
      <c r="B769" s="28"/>
      <c r="C769" s="19"/>
      <c r="D769" s="19"/>
      <c r="E769" s="19"/>
      <c r="F769" s="19"/>
      <c r="G769" s="19"/>
      <c r="H769" s="59"/>
      <c r="I769" s="59"/>
      <c r="J769" s="60"/>
    </row>
    <row r="770" spans="1:10" customFormat="1">
      <c r="A770" s="14" t="s">
        <v>777</v>
      </c>
      <c r="B770" s="28"/>
      <c r="C770" s="19"/>
      <c r="D770" s="19"/>
      <c r="E770" s="19"/>
      <c r="F770" s="19"/>
      <c r="G770" s="19"/>
      <c r="H770" s="59"/>
      <c r="I770" s="59"/>
      <c r="J770" s="60"/>
    </row>
    <row r="771" spans="1:10" customFormat="1">
      <c r="A771" s="14" t="s">
        <v>778</v>
      </c>
      <c r="B771" s="28"/>
      <c r="C771" s="19"/>
      <c r="D771" s="19"/>
      <c r="E771" s="19"/>
      <c r="F771" s="19"/>
      <c r="G771" s="19"/>
      <c r="H771" s="59"/>
      <c r="I771" s="59"/>
      <c r="J771" s="60"/>
    </row>
    <row r="772" spans="1:10" customFormat="1">
      <c r="A772" s="14" t="s">
        <v>779</v>
      </c>
      <c r="B772" s="28"/>
      <c r="C772" s="19"/>
      <c r="D772" s="19"/>
      <c r="E772" s="19"/>
      <c r="F772" s="19"/>
      <c r="G772" s="19"/>
      <c r="H772" s="59"/>
      <c r="I772" s="59"/>
      <c r="J772" s="60"/>
    </row>
    <row r="773" spans="1:10" customFormat="1">
      <c r="A773" s="14" t="s">
        <v>780</v>
      </c>
      <c r="B773" s="28"/>
      <c r="C773" s="19"/>
      <c r="D773" s="19"/>
      <c r="E773" s="19"/>
      <c r="F773" s="19"/>
      <c r="G773" s="19"/>
      <c r="H773" s="59"/>
      <c r="I773" s="59"/>
      <c r="J773" s="60"/>
    </row>
    <row r="774" spans="1:10" customFormat="1">
      <c r="A774" s="14" t="s">
        <v>781</v>
      </c>
      <c r="B774" s="28"/>
      <c r="C774" s="19"/>
      <c r="D774" s="19"/>
      <c r="E774" s="19"/>
      <c r="F774" s="19"/>
      <c r="G774" s="19"/>
      <c r="H774" s="59"/>
      <c r="I774" s="59"/>
      <c r="J774" s="60"/>
    </row>
    <row r="775" spans="1:10" customFormat="1">
      <c r="A775" s="14" t="s">
        <v>782</v>
      </c>
      <c r="B775" s="28"/>
      <c r="C775" s="19"/>
      <c r="D775" s="19"/>
      <c r="E775" s="19"/>
      <c r="F775" s="19"/>
      <c r="G775" s="19"/>
      <c r="H775" s="59"/>
      <c r="I775" s="59"/>
      <c r="J775" s="60"/>
    </row>
    <row r="776" spans="1:10" customFormat="1">
      <c r="A776" s="14" t="s">
        <v>783</v>
      </c>
      <c r="B776" s="28"/>
      <c r="C776" s="19"/>
      <c r="D776" s="19"/>
      <c r="E776" s="19"/>
      <c r="F776" s="19"/>
      <c r="G776" s="19"/>
      <c r="H776" s="59"/>
      <c r="I776" s="59"/>
      <c r="J776" s="60"/>
    </row>
    <row r="777" spans="1:10" customFormat="1">
      <c r="A777" s="14" t="s">
        <v>784</v>
      </c>
      <c r="B777" s="28"/>
      <c r="C777" s="19"/>
      <c r="D777" s="19"/>
      <c r="E777" s="19"/>
      <c r="F777" s="19"/>
      <c r="G777" s="19"/>
      <c r="H777" s="59"/>
      <c r="I777" s="59"/>
      <c r="J777" s="60"/>
    </row>
    <row r="778" spans="1:10" customFormat="1">
      <c r="A778" s="14" t="s">
        <v>785</v>
      </c>
      <c r="B778" s="28"/>
      <c r="C778" s="19"/>
      <c r="D778" s="19"/>
      <c r="E778" s="19"/>
      <c r="F778" s="19"/>
      <c r="G778" s="19"/>
      <c r="H778" s="59"/>
      <c r="I778" s="59"/>
      <c r="J778" s="60"/>
    </row>
    <row r="779" spans="1:10" customFormat="1">
      <c r="A779" s="14" t="s">
        <v>786</v>
      </c>
      <c r="B779" s="28"/>
      <c r="C779" s="19"/>
      <c r="D779" s="19"/>
      <c r="E779" s="19"/>
      <c r="F779" s="19"/>
      <c r="G779" s="19"/>
      <c r="H779" s="59"/>
      <c r="I779" s="59"/>
      <c r="J779" s="60"/>
    </row>
    <row r="780" spans="1:10" customFormat="1">
      <c r="A780" s="14" t="s">
        <v>787</v>
      </c>
      <c r="B780" s="28"/>
      <c r="C780" s="19"/>
      <c r="D780" s="19"/>
      <c r="E780" s="19"/>
      <c r="F780" s="19"/>
      <c r="G780" s="19"/>
      <c r="H780" s="59"/>
      <c r="I780" s="59"/>
      <c r="J780" s="60"/>
    </row>
    <row r="781" spans="1:10" customFormat="1">
      <c r="A781" s="14" t="s">
        <v>788</v>
      </c>
      <c r="B781" s="28"/>
      <c r="C781" s="19"/>
      <c r="D781" s="19"/>
      <c r="E781" s="19"/>
      <c r="F781" s="19"/>
      <c r="G781" s="19"/>
      <c r="H781" s="59"/>
      <c r="I781" s="59"/>
      <c r="J781" s="60"/>
    </row>
    <row r="782" spans="1:10" customFormat="1">
      <c r="A782" s="14" t="s">
        <v>789</v>
      </c>
      <c r="B782" s="28"/>
      <c r="C782" s="19"/>
      <c r="D782" s="19"/>
      <c r="E782" s="19"/>
      <c r="F782" s="19"/>
      <c r="G782" s="19"/>
      <c r="H782" s="59"/>
      <c r="I782" s="59"/>
      <c r="J782" s="60"/>
    </row>
    <row r="783" spans="1:10" customFormat="1">
      <c r="A783" s="14" t="s">
        <v>790</v>
      </c>
      <c r="B783" s="28"/>
      <c r="C783" s="19"/>
      <c r="D783" s="19"/>
      <c r="E783" s="19"/>
      <c r="F783" s="19"/>
      <c r="G783" s="19"/>
      <c r="H783" s="59"/>
      <c r="I783" s="59"/>
      <c r="J783" s="60"/>
    </row>
    <row r="784" spans="1:10" customFormat="1">
      <c r="A784" s="14" t="s">
        <v>791</v>
      </c>
      <c r="B784" s="28"/>
      <c r="C784" s="19"/>
      <c r="D784" s="19"/>
      <c r="E784" s="19"/>
      <c r="F784" s="19"/>
      <c r="G784" s="19"/>
      <c r="H784" s="59"/>
      <c r="I784" s="59"/>
      <c r="J784" s="60"/>
    </row>
    <row r="785" spans="1:10" customFormat="1">
      <c r="A785" s="14" t="s">
        <v>792</v>
      </c>
      <c r="B785" s="28"/>
      <c r="C785" s="19"/>
      <c r="D785" s="19"/>
      <c r="E785" s="19"/>
      <c r="F785" s="19"/>
      <c r="G785" s="19"/>
      <c r="H785" s="59"/>
      <c r="I785" s="59"/>
      <c r="J785" s="60"/>
    </row>
    <row r="786" spans="1:10" customFormat="1">
      <c r="A786" s="14" t="s">
        <v>793</v>
      </c>
      <c r="B786" s="28"/>
      <c r="C786" s="19"/>
      <c r="D786" s="19"/>
      <c r="E786" s="19"/>
      <c r="F786" s="19"/>
      <c r="G786" s="19"/>
      <c r="H786" s="59"/>
      <c r="I786" s="59"/>
      <c r="J786" s="60"/>
    </row>
    <row r="787" spans="1:10" customFormat="1">
      <c r="A787" s="14" t="s">
        <v>794</v>
      </c>
      <c r="B787" s="28"/>
      <c r="C787" s="19"/>
      <c r="D787" s="19"/>
      <c r="E787" s="19"/>
      <c r="F787" s="19"/>
      <c r="G787" s="19"/>
      <c r="H787" s="59"/>
      <c r="I787" s="59"/>
      <c r="J787" s="60"/>
    </row>
    <row r="788" spans="1:10" customFormat="1">
      <c r="A788" s="14" t="s">
        <v>795</v>
      </c>
      <c r="B788" s="28"/>
      <c r="C788" s="19"/>
      <c r="D788" s="19"/>
      <c r="E788" s="19"/>
      <c r="F788" s="19"/>
      <c r="G788" s="19"/>
      <c r="H788" s="59"/>
      <c r="I788" s="59"/>
      <c r="J788" s="60"/>
    </row>
    <row r="789" spans="1:10" customFormat="1">
      <c r="A789" s="14" t="s">
        <v>796</v>
      </c>
      <c r="B789" s="28"/>
      <c r="C789" s="19"/>
      <c r="D789" s="19"/>
      <c r="E789" s="19"/>
      <c r="F789" s="19"/>
      <c r="G789" s="19"/>
      <c r="H789" s="59"/>
      <c r="I789" s="59"/>
      <c r="J789" s="60"/>
    </row>
    <row r="790" spans="1:10" customFormat="1">
      <c r="A790" s="14" t="s">
        <v>797</v>
      </c>
      <c r="B790" s="28"/>
      <c r="C790" s="19"/>
      <c r="D790" s="19"/>
      <c r="E790" s="19"/>
      <c r="F790" s="19"/>
      <c r="G790" s="19"/>
      <c r="H790" s="59"/>
      <c r="I790" s="59"/>
      <c r="J790" s="60"/>
    </row>
    <row r="791" spans="1:10" customFormat="1">
      <c r="A791" s="14" t="s">
        <v>798</v>
      </c>
      <c r="B791" s="28"/>
      <c r="C791" s="19"/>
      <c r="D791" s="19"/>
      <c r="E791" s="19"/>
      <c r="F791" s="19"/>
      <c r="G791" s="19"/>
      <c r="H791" s="59"/>
      <c r="I791" s="59"/>
      <c r="J791" s="60"/>
    </row>
    <row r="792" spans="1:10" customFormat="1">
      <c r="A792" s="14" t="s">
        <v>799</v>
      </c>
      <c r="B792" s="28"/>
      <c r="C792" s="19"/>
      <c r="D792" s="19"/>
      <c r="E792" s="19"/>
      <c r="F792" s="19"/>
      <c r="G792" s="19"/>
      <c r="H792" s="59"/>
      <c r="I792" s="59"/>
      <c r="J792" s="60"/>
    </row>
    <row r="793" spans="1:10" customFormat="1">
      <c r="A793" s="14" t="s">
        <v>800</v>
      </c>
      <c r="B793" s="28"/>
      <c r="C793" s="19"/>
      <c r="D793" s="19"/>
      <c r="E793" s="19"/>
      <c r="F793" s="19"/>
      <c r="G793" s="19"/>
      <c r="H793" s="59"/>
      <c r="I793" s="59"/>
      <c r="J793" s="60"/>
    </row>
    <row r="794" spans="1:10" customFormat="1">
      <c r="A794" s="14" t="s">
        <v>801</v>
      </c>
      <c r="B794" s="28"/>
      <c r="C794" s="19"/>
      <c r="D794" s="19"/>
      <c r="E794" s="19"/>
      <c r="F794" s="19"/>
      <c r="G794" s="19"/>
      <c r="H794" s="59"/>
      <c r="I794" s="59"/>
      <c r="J794" s="60"/>
    </row>
    <row r="795" spans="1:10" customFormat="1">
      <c r="A795" s="14" t="s">
        <v>802</v>
      </c>
      <c r="B795" s="28"/>
      <c r="C795" s="19"/>
      <c r="D795" s="19"/>
      <c r="E795" s="19"/>
      <c r="F795" s="19"/>
      <c r="G795" s="19"/>
      <c r="H795" s="59"/>
      <c r="I795" s="59"/>
      <c r="J795" s="60"/>
    </row>
    <row r="796" spans="1:10" customFormat="1">
      <c r="A796" s="14" t="s">
        <v>803</v>
      </c>
      <c r="B796" s="28"/>
      <c r="C796" s="19"/>
      <c r="D796" s="19"/>
      <c r="E796" s="19"/>
      <c r="F796" s="19"/>
      <c r="G796" s="19"/>
      <c r="H796" s="59"/>
      <c r="I796" s="59"/>
      <c r="J796" s="60"/>
    </row>
    <row r="797" spans="1:10" customFormat="1">
      <c r="A797" s="14" t="s">
        <v>804</v>
      </c>
      <c r="B797" s="28"/>
      <c r="C797" s="19"/>
      <c r="D797" s="19"/>
      <c r="E797" s="19"/>
      <c r="F797" s="19"/>
      <c r="G797" s="19"/>
      <c r="H797" s="59"/>
      <c r="I797" s="59"/>
      <c r="J797" s="60"/>
    </row>
    <row r="798" spans="1:10" customFormat="1">
      <c r="A798" s="14" t="s">
        <v>805</v>
      </c>
      <c r="B798" s="28"/>
      <c r="C798" s="19"/>
      <c r="D798" s="19"/>
      <c r="E798" s="19"/>
      <c r="F798" s="19"/>
      <c r="G798" s="19"/>
      <c r="H798" s="59"/>
      <c r="I798" s="59"/>
      <c r="J798" s="60"/>
    </row>
    <row r="799" spans="1:10" customFormat="1">
      <c r="A799" s="14" t="s">
        <v>806</v>
      </c>
      <c r="B799" s="28"/>
      <c r="C799" s="19"/>
      <c r="D799" s="19"/>
      <c r="E799" s="19"/>
      <c r="F799" s="19"/>
      <c r="G799" s="19"/>
      <c r="H799" s="59"/>
      <c r="I799" s="59"/>
      <c r="J799" s="60"/>
    </row>
    <row r="800" spans="1:10" customFormat="1">
      <c r="A800" s="14" t="s">
        <v>807</v>
      </c>
      <c r="B800" s="28"/>
      <c r="C800" s="19"/>
      <c r="D800" s="19"/>
      <c r="E800" s="19"/>
      <c r="F800" s="19"/>
      <c r="G800" s="19"/>
      <c r="H800" s="59"/>
      <c r="I800" s="59"/>
      <c r="J800" s="60"/>
    </row>
    <row r="801" spans="1:10" customFormat="1">
      <c r="A801" s="14" t="s">
        <v>808</v>
      </c>
      <c r="B801" s="28"/>
      <c r="C801" s="19"/>
      <c r="D801" s="19"/>
      <c r="E801" s="19"/>
      <c r="F801" s="19"/>
      <c r="G801" s="19"/>
      <c r="H801" s="59"/>
      <c r="I801" s="59"/>
      <c r="J801" s="60"/>
    </row>
    <row r="802" spans="1:10" customFormat="1">
      <c r="A802" s="14" t="s">
        <v>809</v>
      </c>
      <c r="B802" s="28"/>
      <c r="C802" s="19"/>
      <c r="D802" s="19"/>
      <c r="E802" s="19"/>
      <c r="F802" s="19"/>
      <c r="G802" s="19"/>
      <c r="H802" s="59"/>
      <c r="I802" s="59"/>
      <c r="J802" s="60"/>
    </row>
    <row r="803" spans="1:10" customFormat="1">
      <c r="A803" s="14" t="s">
        <v>810</v>
      </c>
      <c r="B803" s="28"/>
      <c r="C803" s="19"/>
      <c r="D803" s="19"/>
      <c r="E803" s="19"/>
      <c r="F803" s="19"/>
      <c r="G803" s="19"/>
      <c r="H803" s="59"/>
      <c r="I803" s="59"/>
      <c r="J803" s="60"/>
    </row>
    <row r="804" spans="1:10" customFormat="1">
      <c r="A804" s="14" t="s">
        <v>811</v>
      </c>
      <c r="B804" s="28"/>
      <c r="C804" s="19"/>
      <c r="D804" s="19"/>
      <c r="E804" s="19"/>
      <c r="F804" s="19"/>
      <c r="G804" s="19"/>
      <c r="H804" s="59"/>
      <c r="I804" s="59"/>
      <c r="J804" s="60"/>
    </row>
    <row r="805" spans="1:10" customFormat="1">
      <c r="A805" s="14" t="s">
        <v>812</v>
      </c>
      <c r="B805" s="28"/>
      <c r="C805" s="19"/>
      <c r="D805" s="19"/>
      <c r="E805" s="19"/>
      <c r="F805" s="19"/>
      <c r="G805" s="19"/>
      <c r="H805" s="59"/>
      <c r="I805" s="59"/>
      <c r="J805" s="60"/>
    </row>
    <row r="806" spans="1:10" customFormat="1">
      <c r="A806" s="14" t="s">
        <v>813</v>
      </c>
      <c r="B806" s="28"/>
      <c r="C806" s="19"/>
      <c r="D806" s="19"/>
      <c r="E806" s="19"/>
      <c r="F806" s="19"/>
      <c r="G806" s="19"/>
      <c r="H806" s="59"/>
      <c r="I806" s="59"/>
      <c r="J806" s="60"/>
    </row>
    <row r="807" spans="1:10" customFormat="1">
      <c r="A807" s="14" t="s">
        <v>814</v>
      </c>
      <c r="B807" s="28"/>
      <c r="C807" s="19"/>
      <c r="D807" s="19"/>
      <c r="E807" s="19"/>
      <c r="F807" s="19"/>
      <c r="G807" s="19"/>
      <c r="H807" s="59"/>
      <c r="I807" s="59"/>
      <c r="J807" s="60"/>
    </row>
    <row r="808" spans="1:10" customFormat="1">
      <c r="A808" s="14" t="s">
        <v>815</v>
      </c>
      <c r="B808" s="28"/>
      <c r="C808" s="19"/>
      <c r="D808" s="19"/>
      <c r="E808" s="19"/>
      <c r="F808" s="19"/>
      <c r="G808" s="19"/>
      <c r="H808" s="59"/>
      <c r="I808" s="59"/>
      <c r="J808" s="60"/>
    </row>
    <row r="809" spans="1:10" customFormat="1">
      <c r="A809" s="14" t="s">
        <v>816</v>
      </c>
      <c r="B809" s="28"/>
      <c r="C809" s="19"/>
      <c r="D809" s="19"/>
      <c r="E809" s="19"/>
      <c r="F809" s="19"/>
      <c r="G809" s="19"/>
      <c r="H809" s="59"/>
      <c r="I809" s="59"/>
      <c r="J809" s="60"/>
    </row>
    <row r="810" spans="1:10" customFormat="1">
      <c r="A810" s="14" t="s">
        <v>817</v>
      </c>
      <c r="B810" s="28"/>
      <c r="C810" s="19"/>
      <c r="D810" s="19"/>
      <c r="E810" s="19"/>
      <c r="F810" s="19"/>
      <c r="G810" s="19"/>
      <c r="H810" s="59"/>
      <c r="I810" s="59"/>
      <c r="J810" s="60"/>
    </row>
    <row r="811" spans="1:10" customFormat="1">
      <c r="A811" s="14" t="s">
        <v>818</v>
      </c>
      <c r="B811" s="28"/>
      <c r="C811" s="19"/>
      <c r="D811" s="19"/>
      <c r="E811" s="19"/>
      <c r="F811" s="19"/>
      <c r="G811" s="19"/>
      <c r="H811" s="59"/>
      <c r="I811" s="59"/>
      <c r="J811" s="60"/>
    </row>
    <row r="812" spans="1:10" customFormat="1">
      <c r="A812" s="14" t="s">
        <v>819</v>
      </c>
      <c r="B812" s="28"/>
      <c r="C812" s="19"/>
      <c r="D812" s="19"/>
      <c r="E812" s="19"/>
      <c r="F812" s="19"/>
      <c r="G812" s="19"/>
      <c r="H812" s="59"/>
      <c r="I812" s="59"/>
      <c r="J812" s="60"/>
    </row>
    <row r="813" spans="1:10" customFormat="1">
      <c r="A813" s="14" t="s">
        <v>820</v>
      </c>
      <c r="B813" s="28"/>
      <c r="C813" s="19"/>
      <c r="D813" s="19"/>
      <c r="E813" s="19"/>
      <c r="F813" s="19"/>
      <c r="G813" s="19"/>
      <c r="H813" s="59"/>
      <c r="I813" s="59"/>
      <c r="J813" s="60"/>
    </row>
    <row r="814" spans="1:10" customFormat="1">
      <c r="A814" s="14" t="s">
        <v>821</v>
      </c>
      <c r="B814" s="28"/>
      <c r="C814" s="19"/>
      <c r="D814" s="19"/>
      <c r="E814" s="19"/>
      <c r="F814" s="19"/>
      <c r="G814" s="19"/>
      <c r="H814" s="59"/>
      <c r="I814" s="59"/>
      <c r="J814" s="60"/>
    </row>
    <row r="815" spans="1:10" customFormat="1">
      <c r="A815" s="14" t="s">
        <v>822</v>
      </c>
      <c r="B815" s="28"/>
      <c r="C815" s="19"/>
      <c r="D815" s="19"/>
      <c r="E815" s="19"/>
      <c r="F815" s="19"/>
      <c r="G815" s="19"/>
      <c r="H815" s="59"/>
      <c r="I815" s="59"/>
      <c r="J815" s="60"/>
    </row>
    <row r="816" spans="1:10" customFormat="1">
      <c r="A816" s="14" t="s">
        <v>823</v>
      </c>
      <c r="B816" s="28"/>
      <c r="C816" s="19"/>
      <c r="D816" s="19"/>
      <c r="E816" s="19"/>
      <c r="F816" s="19"/>
      <c r="G816" s="19"/>
      <c r="H816" s="59"/>
      <c r="I816" s="59"/>
      <c r="J816" s="60"/>
    </row>
    <row r="817" spans="1:10" customFormat="1">
      <c r="A817" s="14" t="s">
        <v>824</v>
      </c>
      <c r="B817" s="28"/>
      <c r="C817" s="19"/>
      <c r="D817" s="19"/>
      <c r="E817" s="19"/>
      <c r="F817" s="19"/>
      <c r="G817" s="19"/>
      <c r="H817" s="59"/>
      <c r="I817" s="59"/>
      <c r="J817" s="60"/>
    </row>
    <row r="818" spans="1:10" customFormat="1">
      <c r="A818" s="14" t="s">
        <v>825</v>
      </c>
      <c r="B818" s="28"/>
      <c r="C818" s="19"/>
      <c r="D818" s="19"/>
      <c r="E818" s="19"/>
      <c r="F818" s="19"/>
      <c r="G818" s="19"/>
      <c r="H818" s="59"/>
      <c r="I818" s="59"/>
      <c r="J818" s="60"/>
    </row>
    <row r="819" spans="1:10" customFormat="1">
      <c r="A819" s="14" t="s">
        <v>826</v>
      </c>
      <c r="B819" s="28"/>
      <c r="C819" s="19"/>
      <c r="D819" s="19"/>
      <c r="E819" s="19"/>
      <c r="F819" s="19"/>
      <c r="G819" s="19"/>
      <c r="H819" s="59"/>
      <c r="I819" s="59"/>
      <c r="J819" s="60"/>
    </row>
    <row r="820" spans="1:10" customFormat="1">
      <c r="A820" s="14" t="s">
        <v>827</v>
      </c>
      <c r="B820" s="28"/>
      <c r="C820" s="19"/>
      <c r="D820" s="19"/>
      <c r="E820" s="19"/>
      <c r="F820" s="19"/>
      <c r="G820" s="19"/>
      <c r="H820" s="59"/>
      <c r="I820" s="59"/>
      <c r="J820" s="60"/>
    </row>
    <row r="821" spans="1:10" customFormat="1">
      <c r="A821" s="14" t="s">
        <v>828</v>
      </c>
      <c r="B821" s="28"/>
      <c r="C821" s="19"/>
      <c r="D821" s="19"/>
      <c r="E821" s="19"/>
      <c r="F821" s="19"/>
      <c r="G821" s="19"/>
      <c r="H821" s="59"/>
      <c r="I821" s="59"/>
      <c r="J821" s="60"/>
    </row>
    <row r="822" spans="1:10" customFormat="1">
      <c r="A822" s="14" t="s">
        <v>829</v>
      </c>
      <c r="B822" s="28"/>
      <c r="C822" s="19"/>
      <c r="D822" s="19"/>
      <c r="E822" s="19"/>
      <c r="F822" s="19"/>
      <c r="G822" s="19"/>
      <c r="H822" s="59"/>
      <c r="I822" s="59"/>
      <c r="J822" s="60"/>
    </row>
    <row r="823" spans="1:10" customFormat="1">
      <c r="A823" s="14" t="s">
        <v>830</v>
      </c>
      <c r="B823" s="28"/>
      <c r="C823" s="19"/>
      <c r="D823" s="19"/>
      <c r="E823" s="19"/>
      <c r="F823" s="19"/>
      <c r="G823" s="19"/>
      <c r="H823" s="59"/>
      <c r="I823" s="59"/>
      <c r="J823" s="60"/>
    </row>
    <row r="824" spans="1:10" customFormat="1">
      <c r="A824" s="14" t="s">
        <v>831</v>
      </c>
      <c r="B824" s="28"/>
      <c r="C824" s="19"/>
      <c r="D824" s="19"/>
      <c r="E824" s="19"/>
      <c r="F824" s="19"/>
      <c r="G824" s="19"/>
      <c r="H824" s="59"/>
      <c r="I824" s="59"/>
      <c r="J824" s="60"/>
    </row>
    <row r="825" spans="1:10" customFormat="1">
      <c r="A825" s="14" t="s">
        <v>832</v>
      </c>
      <c r="B825" s="28"/>
      <c r="C825" s="19"/>
      <c r="D825" s="19"/>
      <c r="E825" s="19"/>
      <c r="F825" s="19"/>
      <c r="G825" s="19"/>
      <c r="H825" s="59"/>
      <c r="I825" s="59"/>
      <c r="J825" s="60"/>
    </row>
    <row r="826" spans="1:10" customFormat="1">
      <c r="A826" s="14" t="s">
        <v>833</v>
      </c>
      <c r="B826" s="28"/>
      <c r="C826" s="19"/>
      <c r="D826" s="19"/>
      <c r="E826" s="19"/>
      <c r="F826" s="19"/>
      <c r="G826" s="19"/>
      <c r="H826" s="59"/>
      <c r="I826" s="59"/>
      <c r="J826" s="60"/>
    </row>
    <row r="827" spans="1:10" customFormat="1">
      <c r="A827" s="14" t="s">
        <v>834</v>
      </c>
      <c r="B827" s="28"/>
      <c r="C827" s="19"/>
      <c r="D827" s="19"/>
      <c r="E827" s="19"/>
      <c r="F827" s="19"/>
      <c r="G827" s="19"/>
      <c r="H827" s="59"/>
      <c r="I827" s="59"/>
      <c r="J827" s="60"/>
    </row>
    <row r="828" spans="1:10" customFormat="1">
      <c r="A828" s="14" t="s">
        <v>835</v>
      </c>
      <c r="B828" s="28"/>
      <c r="C828" s="19"/>
      <c r="D828" s="19"/>
      <c r="E828" s="19"/>
      <c r="F828" s="19"/>
      <c r="G828" s="19"/>
      <c r="H828" s="59"/>
      <c r="I828" s="59"/>
      <c r="J828" s="60"/>
    </row>
    <row r="829" spans="1:10" customFormat="1">
      <c r="A829" s="14" t="s">
        <v>836</v>
      </c>
      <c r="B829" s="28"/>
      <c r="C829" s="19"/>
      <c r="D829" s="19"/>
      <c r="E829" s="19"/>
      <c r="F829" s="19"/>
      <c r="G829" s="19"/>
      <c r="H829" s="59"/>
      <c r="I829" s="59"/>
      <c r="J829" s="60"/>
    </row>
    <row r="830" spans="1:10" customFormat="1">
      <c r="A830" s="14" t="s">
        <v>837</v>
      </c>
      <c r="B830" s="28"/>
      <c r="C830" s="19"/>
      <c r="D830" s="19"/>
      <c r="E830" s="19"/>
      <c r="F830" s="19"/>
      <c r="G830" s="19"/>
      <c r="H830" s="59"/>
      <c r="I830" s="59"/>
      <c r="J830" s="60"/>
    </row>
    <row r="831" spans="1:10" customFormat="1">
      <c r="A831" s="14" t="s">
        <v>838</v>
      </c>
      <c r="B831" s="28"/>
      <c r="C831" s="19"/>
      <c r="D831" s="19"/>
      <c r="E831" s="19"/>
      <c r="F831" s="19"/>
      <c r="G831" s="19"/>
      <c r="H831" s="59"/>
      <c r="I831" s="59"/>
      <c r="J831" s="60"/>
    </row>
    <row r="832" spans="1:10" customFormat="1">
      <c r="A832" s="14" t="s">
        <v>839</v>
      </c>
      <c r="B832" s="28"/>
      <c r="C832" s="19"/>
      <c r="D832" s="19"/>
      <c r="E832" s="19"/>
      <c r="F832" s="19"/>
      <c r="G832" s="19"/>
      <c r="H832" s="59"/>
      <c r="I832" s="59"/>
      <c r="J832" s="60"/>
    </row>
    <row r="833" spans="1:10" customFormat="1">
      <c r="A833" s="14" t="s">
        <v>840</v>
      </c>
      <c r="B833" s="28"/>
      <c r="C833" s="19"/>
      <c r="D833" s="19"/>
      <c r="E833" s="19"/>
      <c r="F833" s="19"/>
      <c r="G833" s="19"/>
      <c r="H833" s="59"/>
      <c r="I833" s="59"/>
      <c r="J833" s="60"/>
    </row>
    <row r="834" spans="1:10" customFormat="1">
      <c r="A834" s="14" t="s">
        <v>841</v>
      </c>
      <c r="B834" s="28"/>
      <c r="C834" s="19"/>
      <c r="D834" s="19"/>
      <c r="E834" s="19"/>
      <c r="F834" s="19"/>
      <c r="G834" s="19"/>
      <c r="H834" s="59"/>
      <c r="I834" s="59"/>
      <c r="J834" s="60"/>
    </row>
    <row r="835" spans="1:10" customFormat="1">
      <c r="A835" s="14" t="s">
        <v>842</v>
      </c>
      <c r="B835" s="28"/>
      <c r="C835" s="19"/>
      <c r="D835" s="19"/>
      <c r="E835" s="19"/>
      <c r="F835" s="19"/>
      <c r="G835" s="19"/>
      <c r="H835" s="59"/>
      <c r="I835" s="59"/>
      <c r="J835" s="60"/>
    </row>
    <row r="836" spans="1:10" customFormat="1">
      <c r="A836" s="14" t="s">
        <v>843</v>
      </c>
      <c r="B836" s="28"/>
      <c r="C836" s="19"/>
      <c r="D836" s="19"/>
      <c r="E836" s="19"/>
      <c r="F836" s="19"/>
      <c r="G836" s="19"/>
      <c r="H836" s="59"/>
      <c r="I836" s="59"/>
      <c r="J836" s="60"/>
    </row>
    <row r="837" spans="1:10" customFormat="1">
      <c r="A837" s="14" t="s">
        <v>844</v>
      </c>
      <c r="B837" s="28"/>
      <c r="C837" s="19"/>
      <c r="D837" s="19"/>
      <c r="E837" s="19"/>
      <c r="F837" s="19"/>
      <c r="G837" s="19"/>
      <c r="H837" s="59"/>
      <c r="I837" s="59"/>
      <c r="J837" s="60"/>
    </row>
    <row r="838" spans="1:10" customFormat="1">
      <c r="A838" s="14" t="s">
        <v>845</v>
      </c>
      <c r="B838" s="28"/>
      <c r="C838" s="19"/>
      <c r="D838" s="19"/>
      <c r="E838" s="19"/>
      <c r="F838" s="19"/>
      <c r="G838" s="19"/>
      <c r="H838" s="59"/>
      <c r="I838" s="59"/>
      <c r="J838" s="60"/>
    </row>
    <row r="839" spans="1:10" customFormat="1">
      <c r="A839" s="14" t="s">
        <v>846</v>
      </c>
      <c r="B839" s="28"/>
      <c r="C839" s="19"/>
      <c r="D839" s="19"/>
      <c r="E839" s="19"/>
      <c r="F839" s="19"/>
      <c r="G839" s="19"/>
      <c r="H839" s="59"/>
      <c r="I839" s="59"/>
      <c r="J839" s="60"/>
    </row>
    <row r="840" spans="1:10" customFormat="1">
      <c r="A840" s="14" t="s">
        <v>847</v>
      </c>
      <c r="B840" s="28"/>
      <c r="C840" s="19"/>
      <c r="D840" s="19"/>
      <c r="E840" s="19"/>
      <c r="F840" s="19"/>
      <c r="G840" s="19"/>
      <c r="H840" s="59"/>
      <c r="I840" s="59"/>
      <c r="J840" s="60"/>
    </row>
    <row r="841" spans="1:10" customFormat="1">
      <c r="A841" s="14" t="s">
        <v>848</v>
      </c>
      <c r="B841" s="28"/>
      <c r="C841" s="19"/>
      <c r="D841" s="19"/>
      <c r="E841" s="19"/>
      <c r="F841" s="19"/>
      <c r="G841" s="19"/>
      <c r="H841" s="59"/>
      <c r="I841" s="59"/>
      <c r="J841" s="60"/>
    </row>
    <row r="842" spans="1:10" customFormat="1">
      <c r="A842" s="14" t="s">
        <v>849</v>
      </c>
      <c r="B842" s="28"/>
      <c r="C842" s="19"/>
      <c r="D842" s="19"/>
      <c r="E842" s="19"/>
      <c r="F842" s="19"/>
      <c r="G842" s="19"/>
      <c r="H842" s="59"/>
      <c r="I842" s="59"/>
      <c r="J842" s="60"/>
    </row>
    <row r="843" spans="1:10" customFormat="1">
      <c r="A843" s="14" t="s">
        <v>850</v>
      </c>
      <c r="B843" s="28"/>
      <c r="C843" s="19"/>
      <c r="D843" s="19"/>
      <c r="E843" s="19"/>
      <c r="F843" s="19"/>
      <c r="G843" s="19"/>
      <c r="H843" s="59"/>
      <c r="I843" s="59"/>
      <c r="J843" s="60"/>
    </row>
    <row r="844" spans="1:10" customFormat="1">
      <c r="A844" s="14" t="s">
        <v>851</v>
      </c>
      <c r="B844" s="28"/>
      <c r="C844" s="19"/>
      <c r="D844" s="19"/>
      <c r="E844" s="19"/>
      <c r="F844" s="19"/>
      <c r="G844" s="19"/>
      <c r="H844" s="59"/>
      <c r="I844" s="59"/>
      <c r="J844" s="60"/>
    </row>
    <row r="845" spans="1:10" customFormat="1">
      <c r="A845" s="14" t="s">
        <v>852</v>
      </c>
      <c r="B845" s="28"/>
      <c r="C845" s="19"/>
      <c r="D845" s="19"/>
      <c r="E845" s="19"/>
      <c r="F845" s="19"/>
      <c r="G845" s="19"/>
      <c r="H845" s="59"/>
      <c r="I845" s="59"/>
      <c r="J845" s="60"/>
    </row>
    <row r="846" spans="1:10" customFormat="1">
      <c r="A846" s="14" t="s">
        <v>853</v>
      </c>
      <c r="B846" s="28"/>
      <c r="C846" s="19"/>
      <c r="D846" s="19"/>
      <c r="E846" s="19"/>
      <c r="F846" s="19"/>
      <c r="G846" s="19"/>
      <c r="H846" s="59"/>
      <c r="I846" s="59"/>
      <c r="J846" s="60"/>
    </row>
    <row r="847" spans="1:10" customFormat="1">
      <c r="A847" s="14" t="s">
        <v>854</v>
      </c>
      <c r="B847" s="28"/>
      <c r="C847" s="19"/>
      <c r="D847" s="19"/>
      <c r="E847" s="19"/>
      <c r="F847" s="19"/>
      <c r="G847" s="19"/>
      <c r="H847" s="59"/>
      <c r="I847" s="59"/>
      <c r="J847" s="60"/>
    </row>
    <row r="848" spans="1:10" customFormat="1">
      <c r="A848" s="14" t="s">
        <v>855</v>
      </c>
      <c r="B848" s="28"/>
      <c r="C848" s="19"/>
      <c r="D848" s="19"/>
      <c r="E848" s="19"/>
      <c r="F848" s="19"/>
      <c r="G848" s="19"/>
      <c r="H848" s="59"/>
      <c r="I848" s="59"/>
      <c r="J848" s="60"/>
    </row>
    <row r="849" spans="1:10" customFormat="1">
      <c r="A849" s="14" t="s">
        <v>856</v>
      </c>
      <c r="B849" s="28"/>
      <c r="C849" s="19"/>
      <c r="D849" s="19"/>
      <c r="E849" s="19"/>
      <c r="F849" s="19"/>
      <c r="G849" s="19"/>
      <c r="H849" s="59"/>
      <c r="I849" s="59"/>
      <c r="J849" s="60"/>
    </row>
    <row r="850" spans="1:10" customFormat="1">
      <c r="A850" s="14" t="s">
        <v>857</v>
      </c>
      <c r="B850" s="28"/>
      <c r="C850" s="19"/>
      <c r="D850" s="19"/>
      <c r="E850" s="19"/>
      <c r="F850" s="19"/>
      <c r="G850" s="19"/>
      <c r="H850" s="59"/>
      <c r="I850" s="59"/>
      <c r="J850" s="60"/>
    </row>
    <row r="851" spans="1:10" customFormat="1">
      <c r="A851" s="14" t="s">
        <v>858</v>
      </c>
      <c r="B851" s="28"/>
      <c r="C851" s="19"/>
      <c r="D851" s="19"/>
      <c r="E851" s="19"/>
      <c r="F851" s="19"/>
      <c r="G851" s="19"/>
      <c r="H851" s="59"/>
      <c r="I851" s="59"/>
      <c r="J851" s="60"/>
    </row>
    <row r="852" spans="1:10" customFormat="1">
      <c r="A852" s="14" t="s">
        <v>859</v>
      </c>
      <c r="B852" s="28"/>
      <c r="C852" s="19"/>
      <c r="D852" s="19"/>
      <c r="E852" s="19"/>
      <c r="F852" s="19"/>
      <c r="G852" s="19"/>
      <c r="H852" s="59"/>
      <c r="I852" s="59"/>
      <c r="J852" s="60"/>
    </row>
    <row r="853" spans="1:10" customFormat="1">
      <c r="A853" s="14" t="s">
        <v>860</v>
      </c>
      <c r="B853" s="28"/>
      <c r="C853" s="19"/>
      <c r="D853" s="19"/>
      <c r="E853" s="19"/>
      <c r="F853" s="19"/>
      <c r="G853" s="19"/>
      <c r="H853" s="59"/>
      <c r="I853" s="59"/>
      <c r="J853" s="60"/>
    </row>
    <row r="854" spans="1:10" customFormat="1">
      <c r="A854" s="14" t="s">
        <v>861</v>
      </c>
      <c r="B854" s="28"/>
      <c r="C854" s="19"/>
      <c r="D854" s="19"/>
      <c r="E854" s="19"/>
      <c r="F854" s="19"/>
      <c r="G854" s="19"/>
      <c r="H854" s="59"/>
      <c r="I854" s="59"/>
      <c r="J854" s="60"/>
    </row>
    <row r="855" spans="1:10" customFormat="1">
      <c r="A855" s="14" t="s">
        <v>862</v>
      </c>
      <c r="B855" s="28"/>
      <c r="C855" s="19"/>
      <c r="D855" s="19"/>
      <c r="E855" s="19"/>
      <c r="F855" s="19"/>
      <c r="G855" s="19"/>
      <c r="H855" s="59"/>
      <c r="I855" s="59"/>
      <c r="J855" s="60"/>
    </row>
    <row r="856" spans="1:10" customFormat="1">
      <c r="A856" s="14" t="s">
        <v>863</v>
      </c>
      <c r="B856" s="28"/>
      <c r="C856" s="19"/>
      <c r="D856" s="19"/>
      <c r="E856" s="19"/>
      <c r="F856" s="19"/>
      <c r="G856" s="19"/>
      <c r="H856" s="59"/>
      <c r="I856" s="59"/>
      <c r="J856" s="60"/>
    </row>
    <row r="857" spans="1:10" customFormat="1">
      <c r="A857" s="14" t="s">
        <v>864</v>
      </c>
      <c r="B857" s="28"/>
      <c r="C857" s="19"/>
      <c r="D857" s="19"/>
      <c r="E857" s="19"/>
      <c r="F857" s="19"/>
      <c r="G857" s="19"/>
      <c r="H857" s="59"/>
      <c r="I857" s="59"/>
      <c r="J857" s="60"/>
    </row>
    <row r="858" spans="1:10" customFormat="1">
      <c r="A858" s="14" t="s">
        <v>865</v>
      </c>
      <c r="B858" s="28"/>
      <c r="C858" s="19"/>
      <c r="D858" s="19"/>
      <c r="E858" s="19"/>
      <c r="F858" s="19"/>
      <c r="G858" s="19"/>
      <c r="H858" s="59"/>
      <c r="I858" s="59"/>
      <c r="J858" s="60"/>
    </row>
    <row r="859" spans="1:10" customFormat="1">
      <c r="A859" s="14" t="s">
        <v>866</v>
      </c>
      <c r="B859" s="28"/>
      <c r="C859" s="19"/>
      <c r="D859" s="19"/>
      <c r="E859" s="19"/>
      <c r="F859" s="19"/>
      <c r="G859" s="19"/>
      <c r="H859" s="59"/>
      <c r="I859" s="59"/>
      <c r="J859" s="60"/>
    </row>
    <row r="860" spans="1:10" customFormat="1">
      <c r="A860" s="14" t="s">
        <v>867</v>
      </c>
      <c r="B860" s="28"/>
      <c r="C860" s="19"/>
      <c r="D860" s="19"/>
      <c r="E860" s="19"/>
      <c r="F860" s="19"/>
      <c r="G860" s="19"/>
      <c r="H860" s="59"/>
      <c r="I860" s="59"/>
      <c r="J860" s="60"/>
    </row>
    <row r="861" spans="1:10" customFormat="1">
      <c r="A861" s="14" t="s">
        <v>868</v>
      </c>
      <c r="B861" s="28"/>
      <c r="C861" s="19"/>
      <c r="D861" s="19"/>
      <c r="E861" s="19"/>
      <c r="F861" s="19"/>
      <c r="G861" s="19"/>
      <c r="H861" s="59"/>
      <c r="I861" s="59"/>
      <c r="J861" s="60"/>
    </row>
    <row r="862" spans="1:10" customFormat="1">
      <c r="A862" s="14" t="s">
        <v>869</v>
      </c>
      <c r="B862" s="28"/>
      <c r="C862" s="19"/>
      <c r="D862" s="19"/>
      <c r="E862" s="19"/>
      <c r="F862" s="19"/>
      <c r="G862" s="19"/>
      <c r="H862" s="59"/>
      <c r="I862" s="59"/>
      <c r="J862" s="60"/>
    </row>
    <row r="863" spans="1:10" customFormat="1">
      <c r="A863" s="14" t="s">
        <v>870</v>
      </c>
      <c r="B863" s="28"/>
      <c r="C863" s="19"/>
      <c r="D863" s="19"/>
      <c r="E863" s="19"/>
      <c r="F863" s="19"/>
      <c r="G863" s="19"/>
      <c r="H863" s="59"/>
      <c r="I863" s="59"/>
      <c r="J863" s="60"/>
    </row>
    <row r="864" spans="1:10" customFormat="1">
      <c r="A864" s="14" t="s">
        <v>871</v>
      </c>
      <c r="B864" s="28"/>
      <c r="C864" s="19"/>
      <c r="D864" s="19"/>
      <c r="E864" s="19"/>
      <c r="F864" s="19"/>
      <c r="G864" s="19"/>
      <c r="H864" s="59"/>
      <c r="I864" s="59"/>
      <c r="J864" s="60"/>
    </row>
    <row r="865" spans="1:10" customFormat="1">
      <c r="A865" s="14" t="s">
        <v>872</v>
      </c>
      <c r="B865" s="28"/>
      <c r="C865" s="19"/>
      <c r="D865" s="19"/>
      <c r="E865" s="19"/>
      <c r="F865" s="19"/>
      <c r="G865" s="19"/>
      <c r="H865" s="59"/>
      <c r="I865" s="59"/>
      <c r="J865" s="60"/>
    </row>
    <row r="866" spans="1:10" customFormat="1">
      <c r="A866" s="14" t="s">
        <v>873</v>
      </c>
      <c r="B866" s="28"/>
      <c r="C866" s="19"/>
      <c r="D866" s="19"/>
      <c r="E866" s="19"/>
      <c r="F866" s="19"/>
      <c r="G866" s="19"/>
      <c r="H866" s="59"/>
      <c r="I866" s="59"/>
      <c r="J866" s="60"/>
    </row>
    <row r="867" spans="1:10" customFormat="1">
      <c r="A867" s="14" t="s">
        <v>874</v>
      </c>
      <c r="B867" s="28"/>
      <c r="C867" s="19"/>
      <c r="D867" s="19"/>
      <c r="E867" s="19"/>
      <c r="F867" s="19"/>
      <c r="G867" s="19"/>
      <c r="H867" s="59"/>
      <c r="I867" s="59"/>
      <c r="J867" s="60"/>
    </row>
    <row r="868" spans="1:10" customFormat="1">
      <c r="A868" s="14" t="s">
        <v>875</v>
      </c>
      <c r="B868" s="28"/>
      <c r="C868" s="19"/>
      <c r="D868" s="19"/>
      <c r="E868" s="19"/>
      <c r="F868" s="19"/>
      <c r="G868" s="19"/>
      <c r="H868" s="59"/>
      <c r="I868" s="59"/>
      <c r="J868" s="60"/>
    </row>
    <row r="869" spans="1:10" customFormat="1">
      <c r="A869" s="14" t="s">
        <v>876</v>
      </c>
      <c r="B869" s="28"/>
      <c r="C869" s="19"/>
      <c r="D869" s="19"/>
      <c r="E869" s="19"/>
      <c r="F869" s="19"/>
      <c r="G869" s="19"/>
      <c r="H869" s="59"/>
      <c r="I869" s="59"/>
      <c r="J869" s="60"/>
    </row>
    <row r="870" spans="1:10" customFormat="1">
      <c r="A870" s="14" t="s">
        <v>877</v>
      </c>
      <c r="B870" s="28"/>
      <c r="C870" s="19"/>
      <c r="D870" s="19"/>
      <c r="E870" s="19"/>
      <c r="F870" s="19"/>
      <c r="G870" s="19"/>
      <c r="H870" s="59"/>
      <c r="I870" s="59"/>
      <c r="J870" s="60"/>
    </row>
    <row r="871" spans="1:10" customFormat="1">
      <c r="A871" s="14" t="s">
        <v>878</v>
      </c>
      <c r="B871" s="28"/>
      <c r="C871" s="19"/>
      <c r="D871" s="19"/>
      <c r="E871" s="19"/>
      <c r="F871" s="19"/>
      <c r="G871" s="19"/>
      <c r="H871" s="59"/>
      <c r="I871" s="59"/>
      <c r="J871" s="60"/>
    </row>
    <row r="872" spans="1:10" customFormat="1">
      <c r="A872" s="14" t="s">
        <v>879</v>
      </c>
      <c r="B872" s="28"/>
      <c r="C872" s="19"/>
      <c r="D872" s="19"/>
      <c r="E872" s="19"/>
      <c r="F872" s="19"/>
      <c r="G872" s="19"/>
      <c r="H872" s="59"/>
      <c r="I872" s="59"/>
      <c r="J872" s="60"/>
    </row>
    <row r="873" spans="1:10" customFormat="1">
      <c r="A873" s="14" t="s">
        <v>880</v>
      </c>
      <c r="B873" s="28"/>
      <c r="C873" s="19"/>
      <c r="D873" s="19"/>
      <c r="E873" s="19"/>
      <c r="F873" s="19"/>
      <c r="G873" s="19"/>
      <c r="H873" s="59"/>
      <c r="I873" s="59"/>
      <c r="J873" s="60"/>
    </row>
    <row r="874" spans="1:10" customFormat="1">
      <c r="A874" s="14" t="s">
        <v>881</v>
      </c>
      <c r="B874" s="28"/>
      <c r="C874" s="19"/>
      <c r="D874" s="19"/>
      <c r="E874" s="19"/>
      <c r="F874" s="19"/>
      <c r="G874" s="19"/>
      <c r="H874" s="59"/>
      <c r="I874" s="59"/>
      <c r="J874" s="60"/>
    </row>
    <row r="875" spans="1:10" customFormat="1">
      <c r="A875" s="14" t="s">
        <v>882</v>
      </c>
      <c r="B875" s="28"/>
      <c r="C875" s="19"/>
      <c r="D875" s="19"/>
      <c r="E875" s="19"/>
      <c r="F875" s="19"/>
      <c r="G875" s="19"/>
      <c r="H875" s="59"/>
      <c r="I875" s="59"/>
      <c r="J875" s="60"/>
    </row>
    <row r="876" spans="1:10" customFormat="1">
      <c r="A876" s="14" t="s">
        <v>883</v>
      </c>
      <c r="B876" s="28"/>
      <c r="C876" s="19"/>
      <c r="D876" s="19"/>
      <c r="E876" s="19"/>
      <c r="F876" s="19"/>
      <c r="G876" s="19"/>
      <c r="H876" s="59"/>
      <c r="I876" s="59"/>
      <c r="J876" s="60"/>
    </row>
    <row r="877" spans="1:10" customFormat="1">
      <c r="A877" s="14" t="s">
        <v>884</v>
      </c>
      <c r="B877" s="28"/>
      <c r="C877" s="19"/>
      <c r="D877" s="19"/>
      <c r="E877" s="19"/>
      <c r="F877" s="19"/>
      <c r="G877" s="19"/>
      <c r="H877" s="59"/>
      <c r="I877" s="59"/>
      <c r="J877" s="60"/>
    </row>
    <row r="878" spans="1:10" customFormat="1">
      <c r="A878" s="14" t="s">
        <v>885</v>
      </c>
      <c r="B878" s="28"/>
      <c r="C878" s="19"/>
      <c r="D878" s="19"/>
      <c r="E878" s="19"/>
      <c r="F878" s="19"/>
      <c r="G878" s="19"/>
      <c r="H878" s="59"/>
      <c r="I878" s="59"/>
      <c r="J878" s="60"/>
    </row>
    <row r="879" spans="1:10" customFormat="1">
      <c r="A879" s="14" t="s">
        <v>886</v>
      </c>
      <c r="B879" s="28"/>
      <c r="C879" s="19"/>
      <c r="D879" s="19"/>
      <c r="E879" s="19"/>
      <c r="F879" s="19"/>
      <c r="G879" s="19"/>
      <c r="H879" s="59"/>
      <c r="I879" s="59"/>
      <c r="J879" s="60"/>
    </row>
    <row r="880" spans="1:10" customFormat="1">
      <c r="A880" s="14" t="s">
        <v>887</v>
      </c>
      <c r="B880" s="28"/>
      <c r="C880" s="19"/>
      <c r="D880" s="19"/>
      <c r="E880" s="19"/>
      <c r="F880" s="19"/>
      <c r="G880" s="19"/>
      <c r="H880" s="59"/>
      <c r="I880" s="59"/>
      <c r="J880" s="60"/>
    </row>
    <row r="881" spans="1:10" customFormat="1">
      <c r="A881" s="14" t="s">
        <v>888</v>
      </c>
      <c r="B881" s="28"/>
      <c r="C881" s="19"/>
      <c r="D881" s="19"/>
      <c r="E881" s="19"/>
      <c r="F881" s="19"/>
      <c r="G881" s="19"/>
      <c r="H881" s="59"/>
      <c r="I881" s="59"/>
      <c r="J881" s="60"/>
    </row>
    <row r="882" spans="1:10" customFormat="1">
      <c r="A882" s="14" t="s">
        <v>889</v>
      </c>
      <c r="B882" s="28"/>
      <c r="C882" s="19"/>
      <c r="D882" s="19"/>
      <c r="E882" s="19"/>
      <c r="F882" s="19"/>
      <c r="G882" s="19"/>
      <c r="H882" s="59"/>
      <c r="I882" s="59"/>
      <c r="J882" s="60"/>
    </row>
    <row r="883" spans="1:10" customFormat="1">
      <c r="A883" s="14" t="s">
        <v>890</v>
      </c>
      <c r="B883" s="28"/>
      <c r="C883" s="19"/>
      <c r="D883" s="19"/>
      <c r="E883" s="19"/>
      <c r="F883" s="19"/>
      <c r="G883" s="19"/>
      <c r="H883" s="59"/>
      <c r="I883" s="59"/>
      <c r="J883" s="60"/>
    </row>
    <row r="884" spans="1:10" customFormat="1">
      <c r="A884" s="14" t="s">
        <v>891</v>
      </c>
      <c r="B884" s="28"/>
      <c r="C884" s="19"/>
      <c r="D884" s="19"/>
      <c r="E884" s="19"/>
      <c r="F884" s="19"/>
      <c r="G884" s="19"/>
      <c r="H884" s="59"/>
      <c r="I884" s="59"/>
      <c r="J884" s="60"/>
    </row>
    <row r="885" spans="1:10" customFormat="1">
      <c r="A885" s="14" t="s">
        <v>892</v>
      </c>
      <c r="B885" s="28"/>
      <c r="C885" s="19"/>
      <c r="D885" s="19"/>
      <c r="E885" s="19"/>
      <c r="F885" s="19"/>
      <c r="G885" s="19"/>
      <c r="H885" s="59"/>
      <c r="I885" s="59"/>
      <c r="J885" s="60"/>
    </row>
    <row r="886" spans="1:10" customFormat="1">
      <c r="A886" s="14" t="s">
        <v>893</v>
      </c>
      <c r="B886" s="28"/>
      <c r="C886" s="19"/>
      <c r="D886" s="19"/>
      <c r="E886" s="19"/>
      <c r="F886" s="19"/>
      <c r="G886" s="19"/>
      <c r="H886" s="59"/>
      <c r="I886" s="59"/>
      <c r="J886" s="60"/>
    </row>
    <row r="887" spans="1:10" customFormat="1">
      <c r="A887" s="14" t="s">
        <v>894</v>
      </c>
      <c r="B887" s="28"/>
      <c r="C887" s="19"/>
      <c r="D887" s="19"/>
      <c r="E887" s="19"/>
      <c r="F887" s="19"/>
      <c r="G887" s="19"/>
      <c r="H887" s="59"/>
      <c r="I887" s="59"/>
      <c r="J887" s="60"/>
    </row>
    <row r="888" spans="1:10" customFormat="1">
      <c r="A888" s="14" t="s">
        <v>895</v>
      </c>
      <c r="B888" s="28"/>
      <c r="C888" s="19"/>
      <c r="D888" s="19"/>
      <c r="E888" s="19"/>
      <c r="F888" s="19"/>
      <c r="G888" s="19"/>
      <c r="H888" s="59"/>
      <c r="I888" s="59"/>
      <c r="J888" s="60"/>
    </row>
    <row r="889" spans="1:10" customFormat="1">
      <c r="A889" s="14" t="s">
        <v>896</v>
      </c>
      <c r="B889" s="28"/>
      <c r="C889" s="19"/>
      <c r="D889" s="19"/>
      <c r="E889" s="19"/>
      <c r="F889" s="19"/>
      <c r="G889" s="19"/>
      <c r="H889" s="59"/>
      <c r="I889" s="59"/>
      <c r="J889" s="60"/>
    </row>
    <row r="890" spans="1:10" customFormat="1">
      <c r="A890" s="14" t="s">
        <v>897</v>
      </c>
      <c r="B890" s="28"/>
      <c r="C890" s="19"/>
      <c r="D890" s="19"/>
      <c r="E890" s="19"/>
      <c r="F890" s="19"/>
      <c r="G890" s="19"/>
      <c r="H890" s="59"/>
      <c r="I890" s="59"/>
      <c r="J890" s="60"/>
    </row>
    <row r="891" spans="1:10" customFormat="1">
      <c r="A891" s="14" t="s">
        <v>898</v>
      </c>
      <c r="B891" s="28"/>
      <c r="C891" s="19"/>
      <c r="D891" s="19"/>
      <c r="E891" s="19"/>
      <c r="F891" s="19"/>
      <c r="G891" s="19"/>
      <c r="H891" s="59"/>
      <c r="I891" s="59"/>
      <c r="J891" s="60"/>
    </row>
    <row r="892" spans="1:10" customFormat="1">
      <c r="A892" s="14" t="s">
        <v>899</v>
      </c>
      <c r="B892" s="28"/>
      <c r="C892" s="19"/>
      <c r="D892" s="19"/>
      <c r="E892" s="19"/>
      <c r="F892" s="19"/>
      <c r="G892" s="19"/>
      <c r="H892" s="59"/>
      <c r="I892" s="59"/>
      <c r="J892" s="60"/>
    </row>
    <row r="893" spans="1:10" customFormat="1">
      <c r="A893" s="14" t="s">
        <v>900</v>
      </c>
      <c r="B893" s="28"/>
      <c r="C893" s="19"/>
      <c r="D893" s="19"/>
      <c r="E893" s="19"/>
      <c r="F893" s="19"/>
      <c r="G893" s="19"/>
      <c r="H893" s="59"/>
      <c r="I893" s="59"/>
      <c r="J893" s="60"/>
    </row>
    <row r="894" spans="1:10" customFormat="1">
      <c r="A894" s="14" t="s">
        <v>901</v>
      </c>
      <c r="B894" s="28"/>
      <c r="C894" s="19"/>
      <c r="D894" s="19"/>
      <c r="E894" s="19"/>
      <c r="F894" s="19"/>
      <c r="G894" s="19"/>
      <c r="H894" s="59"/>
      <c r="I894" s="59"/>
      <c r="J894" s="60"/>
    </row>
    <row r="895" spans="1:10" customFormat="1">
      <c r="A895" s="14" t="s">
        <v>902</v>
      </c>
      <c r="B895" s="28"/>
      <c r="C895" s="19"/>
      <c r="D895" s="19"/>
      <c r="E895" s="19"/>
      <c r="F895" s="19"/>
      <c r="G895" s="19"/>
      <c r="H895" s="59"/>
      <c r="I895" s="59"/>
      <c r="J895" s="60"/>
    </row>
    <row r="896" spans="1:10" customFormat="1">
      <c r="A896" s="14" t="s">
        <v>903</v>
      </c>
      <c r="B896" s="28"/>
      <c r="C896" s="19"/>
      <c r="D896" s="19"/>
      <c r="E896" s="19"/>
      <c r="F896" s="19"/>
      <c r="G896" s="19"/>
      <c r="H896" s="59"/>
      <c r="I896" s="59"/>
      <c r="J896" s="60"/>
    </row>
    <row r="897" spans="1:10" customFormat="1">
      <c r="A897" s="14" t="s">
        <v>904</v>
      </c>
      <c r="B897" s="28"/>
      <c r="C897" s="19"/>
      <c r="D897" s="19"/>
      <c r="E897" s="19"/>
      <c r="F897" s="19"/>
      <c r="G897" s="19"/>
      <c r="H897" s="59"/>
      <c r="I897" s="59"/>
      <c r="J897" s="60"/>
    </row>
    <row r="898" spans="1:10" customFormat="1">
      <c r="A898" s="14" t="s">
        <v>905</v>
      </c>
      <c r="B898" s="28"/>
      <c r="C898" s="19"/>
      <c r="D898" s="19"/>
      <c r="E898" s="19"/>
      <c r="F898" s="19"/>
      <c r="G898" s="19"/>
      <c r="H898" s="59"/>
      <c r="I898" s="59"/>
      <c r="J898" s="60"/>
    </row>
    <row r="899" spans="1:10" customFormat="1">
      <c r="A899" s="14" t="s">
        <v>906</v>
      </c>
      <c r="B899" s="28"/>
      <c r="C899" s="19"/>
      <c r="D899" s="19"/>
      <c r="E899" s="19"/>
      <c r="F899" s="19"/>
      <c r="G899" s="19"/>
      <c r="H899" s="59"/>
      <c r="I899" s="59"/>
      <c r="J899" s="60"/>
    </row>
    <row r="900" spans="1:10" customFormat="1">
      <c r="A900" s="14" t="s">
        <v>907</v>
      </c>
      <c r="B900" s="28"/>
      <c r="C900" s="19"/>
      <c r="D900" s="19"/>
      <c r="E900" s="19"/>
      <c r="F900" s="19"/>
      <c r="G900" s="19"/>
      <c r="H900" s="59"/>
      <c r="I900" s="59"/>
      <c r="J900" s="60"/>
    </row>
    <row r="901" spans="1:10" customFormat="1">
      <c r="A901" s="14" t="s">
        <v>908</v>
      </c>
      <c r="B901" s="28"/>
      <c r="C901" s="19"/>
      <c r="D901" s="19"/>
      <c r="E901" s="19"/>
      <c r="F901" s="19"/>
      <c r="G901" s="19"/>
      <c r="H901" s="59"/>
      <c r="I901" s="59"/>
      <c r="J901" s="60"/>
    </row>
    <row r="902" spans="1:10" customFormat="1">
      <c r="A902" s="14" t="s">
        <v>909</v>
      </c>
      <c r="B902" s="28"/>
      <c r="C902" s="19"/>
      <c r="D902" s="19"/>
      <c r="E902" s="19"/>
      <c r="F902" s="19"/>
      <c r="G902" s="19"/>
      <c r="H902" s="59"/>
      <c r="I902" s="59"/>
      <c r="J902" s="60"/>
    </row>
    <row r="903" spans="1:10" customFormat="1">
      <c r="A903" s="14" t="s">
        <v>910</v>
      </c>
      <c r="B903" s="28"/>
      <c r="C903" s="19"/>
      <c r="D903" s="19"/>
      <c r="E903" s="19"/>
      <c r="F903" s="19"/>
      <c r="G903" s="19"/>
      <c r="H903" s="59"/>
      <c r="I903" s="59"/>
      <c r="J903" s="60"/>
    </row>
    <row r="904" spans="1:10" customFormat="1">
      <c r="A904" s="14" t="s">
        <v>911</v>
      </c>
      <c r="B904" s="28"/>
      <c r="C904" s="19"/>
      <c r="D904" s="19"/>
      <c r="E904" s="19"/>
      <c r="F904" s="19"/>
      <c r="G904" s="19"/>
      <c r="H904" s="59"/>
      <c r="I904" s="59"/>
      <c r="J904" s="60"/>
    </row>
    <row r="905" spans="1:10" customFormat="1">
      <c r="A905" s="14" t="s">
        <v>912</v>
      </c>
      <c r="B905" s="28"/>
      <c r="C905" s="19"/>
      <c r="D905" s="19"/>
      <c r="E905" s="19"/>
      <c r="F905" s="19"/>
      <c r="G905" s="19"/>
      <c r="H905" s="59"/>
      <c r="I905" s="59"/>
      <c r="J905" s="60"/>
    </row>
    <row r="906" spans="1:10" customFormat="1">
      <c r="A906" s="14" t="s">
        <v>913</v>
      </c>
      <c r="B906" s="28"/>
      <c r="C906" s="19"/>
      <c r="D906" s="19"/>
      <c r="E906" s="19"/>
      <c r="F906" s="19"/>
      <c r="G906" s="19"/>
      <c r="H906" s="59"/>
      <c r="I906" s="59"/>
      <c r="J906" s="60"/>
    </row>
    <row r="907" spans="1:10" customFormat="1">
      <c r="A907" s="14" t="s">
        <v>914</v>
      </c>
      <c r="B907" s="28"/>
      <c r="C907" s="19"/>
      <c r="D907" s="19"/>
      <c r="E907" s="19"/>
      <c r="F907" s="19"/>
      <c r="G907" s="19"/>
      <c r="H907" s="59"/>
      <c r="I907" s="59"/>
      <c r="J907" s="60"/>
    </row>
    <row r="908" spans="1:10" customFormat="1">
      <c r="A908" s="14" t="s">
        <v>915</v>
      </c>
      <c r="B908" s="28"/>
      <c r="C908" s="19"/>
      <c r="D908" s="19"/>
      <c r="E908" s="19"/>
      <c r="F908" s="19"/>
      <c r="G908" s="19"/>
      <c r="H908" s="59"/>
      <c r="I908" s="59"/>
      <c r="J908" s="60"/>
    </row>
    <row r="909" spans="1:10" customFormat="1">
      <c r="A909" s="14" t="s">
        <v>916</v>
      </c>
      <c r="B909" s="28"/>
      <c r="C909" s="19"/>
      <c r="D909" s="19"/>
      <c r="E909" s="19"/>
      <c r="F909" s="19"/>
      <c r="G909" s="19"/>
      <c r="H909" s="59"/>
      <c r="I909" s="59"/>
      <c r="J909" s="60"/>
    </row>
    <row r="910" spans="1:10" customFormat="1">
      <c r="A910" s="14" t="s">
        <v>917</v>
      </c>
      <c r="B910" s="28"/>
      <c r="C910" s="19"/>
      <c r="D910" s="19"/>
      <c r="E910" s="19"/>
      <c r="F910" s="19"/>
      <c r="G910" s="19"/>
      <c r="H910" s="59"/>
      <c r="I910" s="59"/>
      <c r="J910" s="60"/>
    </row>
    <row r="911" spans="1:10" customFormat="1">
      <c r="A911" s="14" t="s">
        <v>918</v>
      </c>
      <c r="B911" s="28"/>
      <c r="C911" s="19"/>
      <c r="D911" s="19"/>
      <c r="E911" s="19"/>
      <c r="F911" s="19"/>
      <c r="G911" s="19"/>
      <c r="H911" s="59"/>
      <c r="I911" s="59"/>
      <c r="J911" s="60"/>
    </row>
    <row r="912" spans="1:10" customFormat="1">
      <c r="A912" s="14" t="s">
        <v>919</v>
      </c>
      <c r="B912" s="28"/>
      <c r="C912" s="19"/>
      <c r="D912" s="19"/>
      <c r="E912" s="19"/>
      <c r="F912" s="19"/>
      <c r="G912" s="19"/>
      <c r="H912" s="59"/>
      <c r="I912" s="59"/>
      <c r="J912" s="60"/>
    </row>
    <row r="913" spans="1:10" customFormat="1">
      <c r="A913" s="14" t="s">
        <v>920</v>
      </c>
      <c r="B913" s="28"/>
      <c r="C913" s="19"/>
      <c r="D913" s="19"/>
      <c r="E913" s="19"/>
      <c r="F913" s="19"/>
      <c r="G913" s="19"/>
      <c r="H913" s="59"/>
      <c r="I913" s="59"/>
      <c r="J913" s="60"/>
    </row>
    <row r="914" spans="1:10" customFormat="1">
      <c r="A914" s="14" t="s">
        <v>921</v>
      </c>
      <c r="B914" s="28"/>
      <c r="C914" s="19"/>
      <c r="D914" s="19"/>
      <c r="E914" s="19"/>
      <c r="F914" s="19"/>
      <c r="G914" s="19"/>
      <c r="H914" s="59"/>
      <c r="I914" s="59"/>
      <c r="J914" s="60"/>
    </row>
    <row r="915" spans="1:10" customFormat="1">
      <c r="A915" s="14" t="s">
        <v>922</v>
      </c>
      <c r="B915" s="28"/>
      <c r="C915" s="19"/>
      <c r="D915" s="19"/>
      <c r="E915" s="19"/>
      <c r="F915" s="19"/>
      <c r="G915" s="19"/>
      <c r="H915" s="59"/>
      <c r="I915" s="59"/>
      <c r="J915" s="60"/>
    </row>
    <row r="916" spans="1:10" customFormat="1">
      <c r="A916" s="14" t="s">
        <v>923</v>
      </c>
      <c r="B916" s="28"/>
      <c r="C916" s="19"/>
      <c r="D916" s="19"/>
      <c r="E916" s="19"/>
      <c r="F916" s="19"/>
      <c r="G916" s="19"/>
      <c r="H916" s="59"/>
      <c r="I916" s="59"/>
      <c r="J916" s="60"/>
    </row>
    <row r="917" spans="1:10" customFormat="1">
      <c r="A917" s="14" t="s">
        <v>924</v>
      </c>
      <c r="B917" s="28"/>
      <c r="C917" s="19"/>
      <c r="D917" s="19"/>
      <c r="E917" s="19"/>
      <c r="F917" s="19"/>
      <c r="G917" s="19"/>
      <c r="H917" s="59"/>
      <c r="I917" s="59"/>
      <c r="J917" s="60"/>
    </row>
    <row r="918" spans="1:10" customFormat="1">
      <c r="A918" s="14" t="s">
        <v>925</v>
      </c>
      <c r="B918" s="28"/>
      <c r="C918" s="19"/>
      <c r="D918" s="19"/>
      <c r="E918" s="19"/>
      <c r="F918" s="19"/>
      <c r="G918" s="19"/>
      <c r="H918" s="59"/>
      <c r="I918" s="59"/>
      <c r="J918" s="60"/>
    </row>
    <row r="919" spans="1:10" customFormat="1">
      <c r="A919" s="14" t="s">
        <v>926</v>
      </c>
      <c r="B919" s="28"/>
      <c r="C919" s="19"/>
      <c r="D919" s="19"/>
      <c r="E919" s="19"/>
      <c r="F919" s="19"/>
      <c r="G919" s="19"/>
      <c r="H919" s="59"/>
      <c r="I919" s="59"/>
      <c r="J919" s="60"/>
    </row>
    <row r="920" spans="1:10" customFormat="1">
      <c r="A920" s="14" t="s">
        <v>927</v>
      </c>
      <c r="B920" s="28"/>
      <c r="C920" s="19"/>
      <c r="D920" s="19"/>
      <c r="E920" s="19"/>
      <c r="F920" s="19"/>
      <c r="G920" s="19"/>
      <c r="H920" s="59"/>
      <c r="I920" s="59"/>
      <c r="J920" s="60"/>
    </row>
    <row r="921" spans="1:10" customFormat="1">
      <c r="A921" s="14" t="s">
        <v>928</v>
      </c>
      <c r="B921" s="28"/>
      <c r="C921" s="19"/>
      <c r="D921" s="19"/>
      <c r="E921" s="19"/>
      <c r="F921" s="19"/>
      <c r="G921" s="19"/>
      <c r="H921" s="59"/>
      <c r="I921" s="59"/>
      <c r="J921" s="60"/>
    </row>
    <row r="922" spans="1:10" customFormat="1">
      <c r="A922" s="14" t="s">
        <v>929</v>
      </c>
      <c r="B922" s="28"/>
      <c r="C922" s="19"/>
      <c r="D922" s="19"/>
      <c r="E922" s="19"/>
      <c r="F922" s="19"/>
      <c r="G922" s="19"/>
      <c r="H922" s="59"/>
      <c r="I922" s="59"/>
      <c r="J922" s="60"/>
    </row>
    <row r="923" spans="1:10" customFormat="1">
      <c r="A923" s="14" t="s">
        <v>930</v>
      </c>
      <c r="B923" s="28"/>
      <c r="C923" s="19"/>
      <c r="D923" s="19"/>
      <c r="E923" s="19"/>
      <c r="F923" s="19"/>
      <c r="G923" s="19"/>
      <c r="H923" s="59"/>
      <c r="I923" s="59"/>
      <c r="J923" s="60"/>
    </row>
    <row r="924" spans="1:10" customFormat="1">
      <c r="A924" s="14" t="s">
        <v>931</v>
      </c>
      <c r="B924" s="28"/>
      <c r="C924" s="19"/>
      <c r="D924" s="19"/>
      <c r="E924" s="19"/>
      <c r="F924" s="19"/>
      <c r="G924" s="19"/>
      <c r="H924" s="59"/>
      <c r="I924" s="59"/>
      <c r="J924" s="60"/>
    </row>
    <row r="925" spans="1:10" customFormat="1">
      <c r="A925" s="14" t="s">
        <v>932</v>
      </c>
      <c r="B925" s="28"/>
      <c r="C925" s="19"/>
      <c r="D925" s="19"/>
      <c r="E925" s="19"/>
      <c r="F925" s="19"/>
      <c r="G925" s="19"/>
      <c r="H925" s="59"/>
      <c r="I925" s="59"/>
      <c r="J925" s="60"/>
    </row>
    <row r="926" spans="1:10" customFormat="1">
      <c r="A926" s="14" t="s">
        <v>933</v>
      </c>
      <c r="B926" s="28"/>
      <c r="C926" s="19"/>
      <c r="D926" s="19"/>
      <c r="E926" s="19"/>
      <c r="F926" s="19"/>
      <c r="G926" s="19"/>
      <c r="H926" s="59"/>
      <c r="I926" s="59"/>
      <c r="J926" s="60"/>
    </row>
    <row r="927" spans="1:10" customFormat="1">
      <c r="A927" s="14" t="s">
        <v>934</v>
      </c>
      <c r="B927" s="28"/>
      <c r="C927" s="19"/>
      <c r="D927" s="19"/>
      <c r="E927" s="19"/>
      <c r="F927" s="19"/>
      <c r="G927" s="19"/>
      <c r="H927" s="59"/>
      <c r="I927" s="59"/>
      <c r="J927" s="60"/>
    </row>
    <row r="928" spans="1:10" customFormat="1">
      <c r="A928" s="14" t="s">
        <v>935</v>
      </c>
      <c r="B928" s="28"/>
      <c r="C928" s="19"/>
      <c r="D928" s="19"/>
      <c r="E928" s="19"/>
      <c r="F928" s="19"/>
      <c r="G928" s="19"/>
      <c r="H928" s="59"/>
      <c r="I928" s="59"/>
      <c r="J928" s="60"/>
    </row>
    <row r="929" spans="1:10" customFormat="1">
      <c r="A929" s="14" t="s">
        <v>936</v>
      </c>
      <c r="B929" s="28"/>
      <c r="C929" s="19"/>
      <c r="D929" s="19"/>
      <c r="E929" s="19"/>
      <c r="F929" s="19"/>
      <c r="G929" s="19"/>
      <c r="H929" s="59"/>
      <c r="I929" s="59"/>
      <c r="J929" s="60"/>
    </row>
    <row r="930" spans="1:10" customFormat="1">
      <c r="A930" s="14" t="s">
        <v>937</v>
      </c>
      <c r="B930" s="28"/>
      <c r="C930" s="19"/>
      <c r="D930" s="19"/>
      <c r="E930" s="19"/>
      <c r="F930" s="19"/>
      <c r="G930" s="19"/>
      <c r="H930" s="59"/>
      <c r="I930" s="59"/>
      <c r="J930" s="60"/>
    </row>
    <row r="931" spans="1:10" customFormat="1">
      <c r="A931" s="14" t="s">
        <v>938</v>
      </c>
      <c r="B931" s="28"/>
      <c r="C931" s="19"/>
      <c r="D931" s="19"/>
      <c r="E931" s="19"/>
      <c r="F931" s="19"/>
      <c r="G931" s="19"/>
      <c r="H931" s="59"/>
      <c r="I931" s="59"/>
      <c r="J931" s="60"/>
    </row>
    <row r="932" spans="1:10" customFormat="1">
      <c r="A932" s="14" t="s">
        <v>939</v>
      </c>
      <c r="B932" s="28"/>
      <c r="C932" s="19"/>
      <c r="D932" s="19"/>
      <c r="E932" s="19"/>
      <c r="F932" s="19"/>
      <c r="G932" s="19"/>
      <c r="H932" s="59"/>
      <c r="I932" s="59"/>
      <c r="J932" s="60"/>
    </row>
    <row r="933" spans="1:10" customFormat="1">
      <c r="A933" s="14" t="s">
        <v>940</v>
      </c>
      <c r="B933" s="28"/>
      <c r="C933" s="19"/>
      <c r="D933" s="19"/>
      <c r="E933" s="19"/>
      <c r="F933" s="19"/>
      <c r="G933" s="19"/>
      <c r="H933" s="59"/>
      <c r="I933" s="59"/>
      <c r="J933" s="60"/>
    </row>
    <row r="934" spans="1:10" customFormat="1">
      <c r="A934" s="14" t="s">
        <v>941</v>
      </c>
      <c r="B934" s="28"/>
      <c r="C934" s="19"/>
      <c r="D934" s="19"/>
      <c r="E934" s="19"/>
      <c r="F934" s="19"/>
      <c r="G934" s="19"/>
      <c r="H934" s="59"/>
      <c r="I934" s="59"/>
      <c r="J934" s="60"/>
    </row>
    <row r="935" spans="1:10" customFormat="1">
      <c r="A935" s="14" t="s">
        <v>942</v>
      </c>
      <c r="B935" s="28"/>
      <c r="C935" s="19"/>
      <c r="D935" s="19"/>
      <c r="E935" s="19"/>
      <c r="F935" s="19"/>
      <c r="G935" s="19"/>
      <c r="H935" s="59"/>
      <c r="I935" s="59"/>
      <c r="J935" s="60"/>
    </row>
    <row r="936" spans="1:10" customFormat="1">
      <c r="A936" s="14" t="s">
        <v>943</v>
      </c>
      <c r="B936" s="28"/>
      <c r="C936" s="19"/>
      <c r="D936" s="19"/>
      <c r="E936" s="19"/>
      <c r="F936" s="19"/>
      <c r="G936" s="19"/>
      <c r="H936" s="59"/>
      <c r="I936" s="59"/>
      <c r="J936" s="60"/>
    </row>
    <row r="937" spans="1:10" customFormat="1">
      <c r="A937" s="14" t="s">
        <v>944</v>
      </c>
      <c r="B937" s="28"/>
      <c r="C937" s="19"/>
      <c r="D937" s="19"/>
      <c r="E937" s="19"/>
      <c r="F937" s="19"/>
      <c r="G937" s="19"/>
      <c r="H937" s="59"/>
      <c r="I937" s="59"/>
      <c r="J937" s="60"/>
    </row>
    <row r="938" spans="1:10" customFormat="1">
      <c r="A938" s="14" t="s">
        <v>945</v>
      </c>
      <c r="B938" s="28"/>
      <c r="C938" s="19"/>
      <c r="D938" s="19"/>
      <c r="E938" s="19"/>
      <c r="F938" s="19"/>
      <c r="G938" s="19"/>
      <c r="H938" s="59"/>
      <c r="I938" s="59"/>
      <c r="J938" s="60"/>
    </row>
    <row r="939" spans="1:10" customFormat="1">
      <c r="A939" s="14" t="s">
        <v>946</v>
      </c>
      <c r="B939" s="28"/>
      <c r="C939" s="19"/>
      <c r="D939" s="19"/>
      <c r="E939" s="19"/>
      <c r="F939" s="19"/>
      <c r="G939" s="19"/>
      <c r="H939" s="59"/>
      <c r="I939" s="59"/>
      <c r="J939" s="60"/>
    </row>
    <row r="940" spans="1:10" customFormat="1">
      <c r="A940" s="14" t="s">
        <v>947</v>
      </c>
      <c r="B940" s="28"/>
      <c r="C940" s="19"/>
      <c r="D940" s="19"/>
      <c r="E940" s="19"/>
      <c r="F940" s="19"/>
      <c r="G940" s="19"/>
      <c r="H940" s="59"/>
      <c r="I940" s="59"/>
      <c r="J940" s="60"/>
    </row>
    <row r="941" spans="1:10" customFormat="1">
      <c r="A941" s="14" t="s">
        <v>948</v>
      </c>
      <c r="B941" s="28"/>
      <c r="C941" s="19"/>
      <c r="D941" s="19"/>
      <c r="E941" s="19"/>
      <c r="F941" s="19"/>
      <c r="G941" s="19"/>
      <c r="H941" s="59"/>
      <c r="I941" s="59"/>
      <c r="J941" s="60"/>
    </row>
    <row r="942" spans="1:10" customFormat="1">
      <c r="A942" s="14" t="s">
        <v>949</v>
      </c>
      <c r="B942" s="28"/>
      <c r="C942" s="19"/>
      <c r="D942" s="19"/>
      <c r="E942" s="19"/>
      <c r="F942" s="19"/>
      <c r="G942" s="19"/>
      <c r="H942" s="59"/>
      <c r="I942" s="59"/>
      <c r="J942" s="60"/>
    </row>
    <row r="943" spans="1:10" customFormat="1">
      <c r="A943" s="14" t="s">
        <v>950</v>
      </c>
      <c r="B943" s="28"/>
      <c r="C943" s="19"/>
      <c r="D943" s="19"/>
      <c r="E943" s="19"/>
      <c r="F943" s="19"/>
      <c r="G943" s="19"/>
      <c r="H943" s="59"/>
      <c r="I943" s="59"/>
      <c r="J943" s="60"/>
    </row>
    <row r="944" spans="1:10" customFormat="1">
      <c r="A944" s="14" t="s">
        <v>951</v>
      </c>
      <c r="B944" s="28"/>
      <c r="C944" s="19"/>
      <c r="D944" s="19"/>
      <c r="E944" s="19"/>
      <c r="F944" s="19"/>
      <c r="G944" s="19"/>
      <c r="H944" s="59"/>
      <c r="I944" s="59"/>
      <c r="J944" s="60"/>
    </row>
    <row r="945" spans="1:10" customFormat="1">
      <c r="A945" s="14" t="s">
        <v>952</v>
      </c>
      <c r="B945" s="28"/>
      <c r="C945" s="19"/>
      <c r="D945" s="19"/>
      <c r="E945" s="19"/>
      <c r="F945" s="19"/>
      <c r="G945" s="19"/>
      <c r="H945" s="59"/>
      <c r="I945" s="59"/>
      <c r="J945" s="60"/>
    </row>
    <row r="946" spans="1:10" customFormat="1">
      <c r="A946" s="14" t="s">
        <v>953</v>
      </c>
      <c r="B946" s="28"/>
      <c r="C946" s="19"/>
      <c r="D946" s="19"/>
      <c r="E946" s="19"/>
      <c r="F946" s="19"/>
      <c r="G946" s="19"/>
      <c r="H946" s="59"/>
      <c r="I946" s="59"/>
      <c r="J946" s="60"/>
    </row>
    <row r="947" spans="1:10" customFormat="1">
      <c r="A947" s="14" t="s">
        <v>954</v>
      </c>
      <c r="B947" s="28"/>
      <c r="C947" s="19"/>
      <c r="D947" s="19"/>
      <c r="E947" s="19"/>
      <c r="F947" s="19"/>
      <c r="G947" s="19"/>
      <c r="H947" s="59"/>
      <c r="I947" s="59"/>
      <c r="J947" s="60"/>
    </row>
    <row r="948" spans="1:10" customFormat="1">
      <c r="A948" s="14" t="s">
        <v>955</v>
      </c>
      <c r="B948" s="28"/>
      <c r="C948" s="19"/>
      <c r="D948" s="19"/>
      <c r="E948" s="19"/>
      <c r="F948" s="19"/>
      <c r="G948" s="19"/>
      <c r="H948" s="59"/>
      <c r="I948" s="59"/>
      <c r="J948" s="60"/>
    </row>
    <row r="949" spans="1:10" customFormat="1">
      <c r="A949" s="14" t="s">
        <v>956</v>
      </c>
      <c r="B949" s="28"/>
      <c r="C949" s="19"/>
      <c r="D949" s="19"/>
      <c r="E949" s="19"/>
      <c r="F949" s="19"/>
      <c r="G949" s="19"/>
      <c r="H949" s="59"/>
      <c r="I949" s="59"/>
      <c r="J949" s="60"/>
    </row>
    <row r="950" spans="1:10" customFormat="1">
      <c r="A950" s="14" t="s">
        <v>957</v>
      </c>
      <c r="B950" s="28"/>
      <c r="C950" s="19"/>
      <c r="D950" s="19"/>
      <c r="E950" s="19"/>
      <c r="F950" s="19"/>
      <c r="G950" s="19"/>
      <c r="H950" s="59"/>
      <c r="I950" s="59"/>
      <c r="J950" s="60"/>
    </row>
    <row r="951" spans="1:10" customFormat="1">
      <c r="A951" s="14" t="s">
        <v>958</v>
      </c>
      <c r="B951" s="28"/>
      <c r="C951" s="19"/>
      <c r="D951" s="19"/>
      <c r="E951" s="19"/>
      <c r="F951" s="19"/>
      <c r="G951" s="19"/>
      <c r="H951" s="59"/>
      <c r="I951" s="59"/>
      <c r="J951" s="60"/>
    </row>
    <row r="952" spans="1:10" customFormat="1">
      <c r="A952" s="14" t="s">
        <v>959</v>
      </c>
      <c r="B952" s="28"/>
      <c r="C952" s="19"/>
      <c r="D952" s="19"/>
      <c r="E952" s="19"/>
      <c r="F952" s="19"/>
      <c r="G952" s="19"/>
      <c r="H952" s="59"/>
      <c r="I952" s="59"/>
      <c r="J952" s="60"/>
    </row>
    <row r="953" spans="1:10" customFormat="1">
      <c r="A953" s="14" t="s">
        <v>960</v>
      </c>
      <c r="B953" s="28"/>
      <c r="C953" s="19"/>
      <c r="D953" s="19"/>
      <c r="E953" s="19"/>
      <c r="F953" s="19"/>
      <c r="G953" s="19"/>
      <c r="H953" s="59"/>
      <c r="I953" s="59"/>
      <c r="J953" s="60"/>
    </row>
    <row r="954" spans="1:10" customFormat="1">
      <c r="A954" s="14" t="s">
        <v>961</v>
      </c>
      <c r="B954" s="28"/>
      <c r="C954" s="19"/>
      <c r="D954" s="19"/>
      <c r="E954" s="19"/>
      <c r="F954" s="19"/>
      <c r="G954" s="19"/>
      <c r="H954" s="59"/>
      <c r="I954" s="59"/>
      <c r="J954" s="60"/>
    </row>
    <row r="955" spans="1:10" customFormat="1">
      <c r="A955" s="14" t="s">
        <v>962</v>
      </c>
      <c r="B955" s="28"/>
      <c r="C955" s="19"/>
      <c r="D955" s="19"/>
      <c r="E955" s="19"/>
      <c r="F955" s="19"/>
      <c r="G955" s="19"/>
      <c r="H955" s="59"/>
      <c r="I955" s="59"/>
      <c r="J955" s="60"/>
    </row>
    <row r="956" spans="1:10" customFormat="1">
      <c r="A956" s="14" t="s">
        <v>963</v>
      </c>
      <c r="B956" s="28"/>
      <c r="C956" s="19"/>
      <c r="D956" s="19"/>
      <c r="E956" s="19"/>
      <c r="F956" s="19"/>
      <c r="G956" s="19"/>
      <c r="H956" s="59"/>
      <c r="I956" s="59"/>
      <c r="J956" s="60"/>
    </row>
    <row r="957" spans="1:10" customFormat="1">
      <c r="A957" s="14" t="s">
        <v>964</v>
      </c>
      <c r="B957" s="28"/>
      <c r="C957" s="19"/>
      <c r="D957" s="19"/>
      <c r="E957" s="19"/>
      <c r="F957" s="19"/>
      <c r="G957" s="19"/>
      <c r="H957" s="59"/>
      <c r="I957" s="59"/>
      <c r="J957" s="60"/>
    </row>
    <row r="958" spans="1:10" customFormat="1">
      <c r="A958" s="14" t="s">
        <v>965</v>
      </c>
      <c r="B958" s="28"/>
      <c r="C958" s="19"/>
      <c r="D958" s="19"/>
      <c r="E958" s="19"/>
      <c r="F958" s="19"/>
      <c r="G958" s="19"/>
      <c r="H958" s="59"/>
      <c r="I958" s="59"/>
      <c r="J958" s="60"/>
    </row>
    <row r="959" spans="1:10" customFormat="1">
      <c r="A959" s="14" t="s">
        <v>966</v>
      </c>
      <c r="B959" s="28"/>
      <c r="C959" s="19"/>
      <c r="D959" s="19"/>
      <c r="E959" s="19"/>
      <c r="F959" s="19"/>
      <c r="G959" s="19"/>
      <c r="H959" s="59"/>
      <c r="I959" s="59"/>
      <c r="J959" s="60"/>
    </row>
    <row r="960" spans="1:10" customFormat="1">
      <c r="A960" s="14" t="s">
        <v>967</v>
      </c>
      <c r="B960" s="28"/>
      <c r="C960" s="19"/>
      <c r="D960" s="19"/>
      <c r="E960" s="19"/>
      <c r="F960" s="19"/>
      <c r="G960" s="19"/>
      <c r="H960" s="59"/>
      <c r="I960" s="59"/>
      <c r="J960" s="60"/>
    </row>
    <row r="961" spans="1:10" customFormat="1">
      <c r="A961" s="14" t="s">
        <v>968</v>
      </c>
      <c r="B961" s="28"/>
      <c r="C961" s="19"/>
      <c r="D961" s="19"/>
      <c r="E961" s="19"/>
      <c r="F961" s="19"/>
      <c r="G961" s="19"/>
      <c r="H961" s="59"/>
      <c r="I961" s="59"/>
      <c r="J961" s="60"/>
    </row>
    <row r="962" spans="1:10" customFormat="1">
      <c r="A962" s="14" t="s">
        <v>969</v>
      </c>
      <c r="B962" s="28"/>
      <c r="C962" s="19"/>
      <c r="D962" s="19"/>
      <c r="E962" s="19"/>
      <c r="F962" s="19"/>
      <c r="G962" s="19"/>
      <c r="H962" s="59"/>
      <c r="I962" s="59"/>
      <c r="J962" s="60"/>
    </row>
    <row r="963" spans="1:10" customFormat="1">
      <c r="A963" s="14" t="s">
        <v>970</v>
      </c>
      <c r="B963" s="28"/>
      <c r="C963" s="19"/>
      <c r="D963" s="19"/>
      <c r="E963" s="19"/>
      <c r="F963" s="19"/>
      <c r="G963" s="19"/>
      <c r="H963" s="59"/>
      <c r="I963" s="59"/>
      <c r="J963" s="60"/>
    </row>
    <row r="964" spans="1:10" customFormat="1">
      <c r="A964" s="14" t="s">
        <v>971</v>
      </c>
      <c r="B964" s="28"/>
      <c r="C964" s="19"/>
      <c r="D964" s="19"/>
      <c r="E964" s="19"/>
      <c r="F964" s="19"/>
      <c r="G964" s="19"/>
      <c r="H964" s="59"/>
      <c r="I964" s="59"/>
      <c r="J964" s="60"/>
    </row>
    <row r="965" spans="1:10" customFormat="1">
      <c r="A965" s="14" t="s">
        <v>972</v>
      </c>
      <c r="B965" s="28"/>
      <c r="C965" s="19"/>
      <c r="D965" s="19"/>
      <c r="E965" s="19"/>
      <c r="F965" s="19"/>
      <c r="G965" s="19"/>
      <c r="H965" s="59"/>
      <c r="I965" s="59"/>
      <c r="J965" s="60"/>
    </row>
    <row r="966" spans="1:10" customFormat="1">
      <c r="A966" s="14" t="s">
        <v>973</v>
      </c>
      <c r="B966" s="28"/>
      <c r="C966" s="19"/>
      <c r="D966" s="19"/>
      <c r="E966" s="19"/>
      <c r="F966" s="19"/>
      <c r="G966" s="19"/>
      <c r="H966" s="59"/>
      <c r="I966" s="59"/>
      <c r="J966" s="60"/>
    </row>
    <row r="967" spans="1:10" customFormat="1">
      <c r="A967" s="14" t="s">
        <v>974</v>
      </c>
      <c r="B967" s="28"/>
      <c r="C967" s="19"/>
      <c r="D967" s="19"/>
      <c r="E967" s="19"/>
      <c r="F967" s="19"/>
      <c r="G967" s="19"/>
      <c r="H967" s="59"/>
      <c r="I967" s="59"/>
      <c r="J967" s="60"/>
    </row>
    <row r="968" spans="1:10" customFormat="1">
      <c r="A968" s="14" t="s">
        <v>975</v>
      </c>
      <c r="B968" s="28"/>
      <c r="C968" s="19"/>
      <c r="D968" s="19"/>
      <c r="E968" s="19"/>
      <c r="F968" s="19"/>
      <c r="G968" s="19"/>
      <c r="H968" s="59"/>
      <c r="I968" s="59"/>
      <c r="J968" s="60"/>
    </row>
    <row r="969" spans="1:10" customFormat="1">
      <c r="A969" s="14" t="s">
        <v>976</v>
      </c>
      <c r="B969" s="28"/>
      <c r="C969" s="19"/>
      <c r="D969" s="19"/>
      <c r="E969" s="19"/>
      <c r="F969" s="19"/>
      <c r="G969" s="19"/>
      <c r="H969" s="59"/>
      <c r="I969" s="59"/>
      <c r="J969" s="60"/>
    </row>
    <row r="970" spans="1:10" customFormat="1">
      <c r="A970" s="14" t="s">
        <v>977</v>
      </c>
      <c r="B970" s="28"/>
      <c r="C970" s="19"/>
      <c r="D970" s="19"/>
      <c r="E970" s="19"/>
      <c r="F970" s="19"/>
      <c r="G970" s="19"/>
      <c r="H970" s="59"/>
      <c r="I970" s="59"/>
      <c r="J970" s="60"/>
    </row>
    <row r="971" spans="1:10" customFormat="1">
      <c r="A971" s="14" t="s">
        <v>978</v>
      </c>
      <c r="B971" s="28"/>
      <c r="C971" s="19"/>
      <c r="D971" s="19"/>
      <c r="E971" s="19"/>
      <c r="F971" s="19"/>
      <c r="G971" s="19"/>
      <c r="H971" s="59"/>
      <c r="I971" s="59"/>
      <c r="J971" s="60"/>
    </row>
    <row r="972" spans="1:10" customFormat="1">
      <c r="A972" s="14" t="s">
        <v>979</v>
      </c>
      <c r="B972" s="28"/>
      <c r="C972" s="19"/>
      <c r="D972" s="19"/>
      <c r="E972" s="19"/>
      <c r="F972" s="19"/>
      <c r="G972" s="19"/>
      <c r="H972" s="59"/>
      <c r="I972" s="59"/>
      <c r="J972" s="60"/>
    </row>
    <row r="973" spans="1:10" customFormat="1">
      <c r="A973" s="14" t="s">
        <v>980</v>
      </c>
      <c r="B973" s="28"/>
      <c r="C973" s="19"/>
      <c r="D973" s="19"/>
      <c r="E973" s="19"/>
      <c r="F973" s="19"/>
      <c r="G973" s="19"/>
      <c r="H973" s="59"/>
      <c r="I973" s="59"/>
      <c r="J973" s="60"/>
    </row>
    <row r="974" spans="1:10" customFormat="1">
      <c r="A974" s="14" t="s">
        <v>981</v>
      </c>
      <c r="B974" s="28"/>
      <c r="C974" s="19"/>
      <c r="D974" s="19"/>
      <c r="E974" s="19"/>
      <c r="F974" s="19"/>
      <c r="G974" s="19"/>
      <c r="H974" s="59"/>
      <c r="I974" s="59"/>
      <c r="J974" s="60"/>
    </row>
    <row r="975" spans="1:10" customFormat="1">
      <c r="A975" s="14" t="s">
        <v>982</v>
      </c>
      <c r="B975" s="61"/>
      <c r="C975" s="61"/>
      <c r="D975" s="61"/>
      <c r="E975" s="61"/>
      <c r="F975" s="61"/>
      <c r="G975" s="61"/>
      <c r="H975" s="61"/>
      <c r="I975" s="61"/>
      <c r="J975" s="61"/>
    </row>
    <row r="976" spans="1:10" customFormat="1">
      <c r="A976" s="14" t="s">
        <v>983</v>
      </c>
      <c r="B976" s="61"/>
      <c r="C976" s="61"/>
      <c r="D976" s="61"/>
      <c r="E976" s="61"/>
      <c r="F976" s="61"/>
      <c r="G976" s="61"/>
      <c r="H976" s="61"/>
      <c r="I976" s="61"/>
      <c r="J976" s="61"/>
    </row>
    <row r="977" spans="1:10" customFormat="1">
      <c r="A977" s="14" t="s">
        <v>984</v>
      </c>
      <c r="B977" s="61"/>
      <c r="C977" s="61"/>
      <c r="D977" s="61"/>
      <c r="E977" s="61"/>
      <c r="F977" s="61"/>
      <c r="G977" s="61"/>
      <c r="H977" s="61"/>
      <c r="I977" s="61"/>
      <c r="J977" s="61"/>
    </row>
    <row r="978" spans="1:10" customFormat="1">
      <c r="A978" s="14" t="s">
        <v>985</v>
      </c>
      <c r="B978" s="61"/>
      <c r="C978" s="61"/>
      <c r="D978" s="61"/>
      <c r="E978" s="61"/>
      <c r="F978" s="61"/>
      <c r="G978" s="61"/>
      <c r="H978" s="61"/>
      <c r="I978" s="61"/>
      <c r="J978" s="61"/>
    </row>
    <row r="979" spans="1:10" customFormat="1">
      <c r="A979" s="14" t="s">
        <v>986</v>
      </c>
      <c r="B979" s="61"/>
      <c r="C979" s="61"/>
      <c r="D979" s="61"/>
      <c r="E979" s="61"/>
      <c r="F979" s="61"/>
      <c r="G979" s="61"/>
      <c r="H979" s="61"/>
      <c r="I979" s="61"/>
      <c r="J979" s="61"/>
    </row>
    <row r="980" spans="1:10" customFormat="1">
      <c r="A980" s="14" t="s">
        <v>987</v>
      </c>
      <c r="B980" s="61"/>
      <c r="C980" s="61"/>
      <c r="D980" s="61"/>
      <c r="E980" s="61"/>
      <c r="F980" s="61"/>
      <c r="G980" s="61"/>
      <c r="H980" s="61"/>
      <c r="I980" s="61"/>
      <c r="J980" s="61"/>
    </row>
    <row r="981" spans="1:10" customFormat="1">
      <c r="A981" s="14" t="s">
        <v>988</v>
      </c>
      <c r="B981" s="61"/>
      <c r="C981" s="61"/>
      <c r="D981" s="61"/>
      <c r="E981" s="61"/>
      <c r="F981" s="61"/>
      <c r="G981" s="61"/>
      <c r="H981" s="61"/>
      <c r="I981" s="61"/>
      <c r="J981" s="61"/>
    </row>
    <row r="982" spans="1:10" customFormat="1">
      <c r="A982" s="14" t="s">
        <v>989</v>
      </c>
      <c r="B982" s="61"/>
      <c r="C982" s="61"/>
      <c r="D982" s="61"/>
      <c r="E982" s="61"/>
      <c r="F982" s="61"/>
      <c r="G982" s="61"/>
      <c r="H982" s="61"/>
      <c r="I982" s="61"/>
      <c r="J982" s="61"/>
    </row>
    <row r="983" spans="1:10" customFormat="1">
      <c r="A983" s="14" t="s">
        <v>990</v>
      </c>
      <c r="B983" s="61"/>
      <c r="C983" s="61"/>
      <c r="D983" s="61"/>
      <c r="E983" s="61"/>
      <c r="F983" s="61"/>
      <c r="G983" s="61"/>
      <c r="H983" s="61"/>
      <c r="I983" s="61"/>
      <c r="J983" s="61"/>
    </row>
    <row r="984" spans="1:10" customFormat="1">
      <c r="A984" s="14" t="s">
        <v>991</v>
      </c>
      <c r="B984" s="61"/>
      <c r="C984" s="61"/>
      <c r="D984" s="61"/>
      <c r="E984" s="61"/>
      <c r="F984" s="61"/>
      <c r="G984" s="61"/>
      <c r="H984" s="61"/>
      <c r="I984" s="61"/>
      <c r="J984" s="61"/>
    </row>
    <row r="985" spans="1:10" customFormat="1">
      <c r="A985" s="14" t="s">
        <v>992</v>
      </c>
      <c r="B985" s="61"/>
      <c r="C985" s="61"/>
      <c r="D985" s="61"/>
      <c r="E985" s="61"/>
      <c r="F985" s="61"/>
      <c r="G985" s="61"/>
      <c r="H985" s="61"/>
      <c r="I985" s="61"/>
      <c r="J985" s="61"/>
    </row>
    <row r="986" spans="1:10" customFormat="1">
      <c r="A986" s="14" t="s">
        <v>993</v>
      </c>
      <c r="B986" s="61"/>
      <c r="C986" s="61"/>
      <c r="D986" s="61"/>
      <c r="E986" s="61"/>
      <c r="F986" s="61"/>
      <c r="G986" s="61"/>
      <c r="H986" s="61"/>
      <c r="I986" s="61"/>
      <c r="J986" s="61"/>
    </row>
    <row r="987" spans="1:10" customFormat="1">
      <c r="A987" s="14" t="s">
        <v>994</v>
      </c>
      <c r="B987" s="61"/>
      <c r="C987" s="61"/>
      <c r="D987" s="61"/>
      <c r="E987" s="61"/>
      <c r="F987" s="61"/>
      <c r="G987" s="61"/>
      <c r="H987" s="61"/>
      <c r="I987" s="61"/>
      <c r="J987" s="61"/>
    </row>
    <row r="988" spans="1:10" customFormat="1">
      <c r="A988" s="14" t="s">
        <v>995</v>
      </c>
      <c r="B988" s="61"/>
      <c r="C988" s="61"/>
      <c r="D988" s="61"/>
      <c r="E988" s="61"/>
      <c r="F988" s="61"/>
      <c r="G988" s="61"/>
      <c r="H988" s="61"/>
      <c r="I988" s="61"/>
      <c r="J988" s="61"/>
    </row>
    <row r="989" spans="1:10" customFormat="1">
      <c r="A989" s="14" t="s">
        <v>996</v>
      </c>
      <c r="B989" s="61"/>
      <c r="C989" s="61"/>
      <c r="D989" s="61"/>
      <c r="E989" s="61"/>
      <c r="F989" s="61"/>
      <c r="G989" s="61"/>
      <c r="H989" s="61"/>
      <c r="I989" s="61"/>
      <c r="J989" s="61"/>
    </row>
    <row r="990" spans="1:10" customFormat="1">
      <c r="A990" s="14" t="s">
        <v>997</v>
      </c>
      <c r="B990" s="61"/>
      <c r="C990" s="61"/>
      <c r="D990" s="61"/>
      <c r="E990" s="61"/>
      <c r="F990" s="61"/>
      <c r="G990" s="61"/>
      <c r="H990" s="61"/>
      <c r="I990" s="61"/>
      <c r="J990" s="61"/>
    </row>
    <row r="991" spans="1:10" customFormat="1">
      <c r="A991" s="14" t="s">
        <v>998</v>
      </c>
      <c r="B991" s="61"/>
      <c r="C991" s="61"/>
      <c r="D991" s="61"/>
      <c r="E991" s="61"/>
      <c r="F991" s="61"/>
      <c r="G991" s="61"/>
      <c r="H991" s="61"/>
      <c r="I991" s="61"/>
      <c r="J991" s="61"/>
    </row>
    <row r="992" spans="1:10" customFormat="1">
      <c r="A992" s="14" t="s">
        <v>999</v>
      </c>
      <c r="B992" s="61"/>
      <c r="C992" s="61"/>
      <c r="D992" s="61"/>
      <c r="E992" s="61"/>
      <c r="F992" s="61"/>
      <c r="G992" s="61"/>
      <c r="H992" s="61"/>
      <c r="I992" s="61"/>
      <c r="J992" s="61"/>
    </row>
    <row r="993" spans="1:10" customFormat="1">
      <c r="A993" s="14" t="s">
        <v>1000</v>
      </c>
      <c r="B993" s="61"/>
      <c r="C993" s="61"/>
      <c r="D993" s="61"/>
      <c r="E993" s="61"/>
      <c r="F993" s="61"/>
      <c r="G993" s="61"/>
      <c r="H993" s="61"/>
      <c r="I993" s="61"/>
      <c r="J993" s="61"/>
    </row>
    <row r="994" spans="1:10" customFormat="1">
      <c r="A994" s="14" t="s">
        <v>1001</v>
      </c>
      <c r="B994" s="61"/>
      <c r="C994" s="61"/>
      <c r="D994" s="61"/>
      <c r="E994" s="61"/>
      <c r="F994" s="61"/>
      <c r="G994" s="61"/>
      <c r="H994" s="61"/>
      <c r="I994" s="61"/>
      <c r="J994" s="61"/>
    </row>
    <row r="995" spans="1:10" customFormat="1">
      <c r="A995" s="14" t="s">
        <v>1002</v>
      </c>
      <c r="B995" s="61"/>
      <c r="C995" s="61"/>
      <c r="D995" s="61"/>
      <c r="E995" s="61"/>
      <c r="F995" s="61"/>
      <c r="G995" s="61"/>
      <c r="H995" s="61"/>
      <c r="I995" s="61"/>
      <c r="J995" s="61"/>
    </row>
    <row r="996" spans="1:10" customFormat="1">
      <c r="A996" s="14" t="s">
        <v>1003</v>
      </c>
      <c r="B996" s="61"/>
      <c r="C996" s="61"/>
      <c r="D996" s="61"/>
      <c r="E996" s="61"/>
      <c r="F996" s="61"/>
      <c r="G996" s="61"/>
      <c r="H996" s="61"/>
      <c r="I996" s="61"/>
      <c r="J996" s="61"/>
    </row>
    <row r="997" spans="1:10" customFormat="1">
      <c r="A997" s="14" t="s">
        <v>1004</v>
      </c>
      <c r="B997" s="61"/>
      <c r="C997" s="61"/>
      <c r="D997" s="61"/>
      <c r="E997" s="61"/>
      <c r="F997" s="61"/>
      <c r="G997" s="61"/>
      <c r="H997" s="61"/>
      <c r="I997" s="61"/>
      <c r="J997" s="61"/>
    </row>
    <row r="998" spans="1:10" customFormat="1">
      <c r="A998" s="14" t="s">
        <v>1005</v>
      </c>
      <c r="B998" s="61"/>
      <c r="C998" s="61"/>
      <c r="D998" s="61"/>
      <c r="E998" s="61"/>
      <c r="F998" s="61"/>
      <c r="G998" s="61"/>
      <c r="H998" s="61"/>
      <c r="I998" s="61"/>
      <c r="J998" s="61"/>
    </row>
    <row r="999" spans="1:10" customFormat="1">
      <c r="A999" s="14" t="s">
        <v>1006</v>
      </c>
      <c r="B999" s="61"/>
      <c r="C999" s="61"/>
      <c r="D999" s="61"/>
      <c r="E999" s="61"/>
      <c r="F999" s="61"/>
      <c r="G999" s="61"/>
      <c r="H999" s="61"/>
      <c r="I999" s="61"/>
      <c r="J999" s="61"/>
    </row>
    <row r="1000" spans="1:10" customFormat="1">
      <c r="A1000" s="14" t="s">
        <v>1007</v>
      </c>
      <c r="B1000" s="61"/>
      <c r="C1000" s="61"/>
      <c r="D1000" s="61"/>
      <c r="E1000" s="61"/>
      <c r="F1000" s="61"/>
      <c r="G1000" s="61"/>
      <c r="H1000" s="61"/>
      <c r="I1000" s="61"/>
      <c r="J1000" s="61"/>
    </row>
    <row r="1001" spans="1:10" customFormat="1">
      <c r="A1001" s="14" t="s">
        <v>1008</v>
      </c>
      <c r="B1001" s="61"/>
      <c r="C1001" s="61"/>
      <c r="D1001" s="61"/>
      <c r="E1001" s="61"/>
      <c r="F1001" s="61"/>
      <c r="G1001" s="61"/>
      <c r="H1001" s="61"/>
      <c r="I1001" s="61"/>
      <c r="J1001" s="61"/>
    </row>
    <row r="1002" spans="1:10" customFormat="1">
      <c r="A1002" s="14" t="s">
        <v>1009</v>
      </c>
      <c r="B1002" s="61"/>
      <c r="C1002" s="61"/>
      <c r="D1002" s="61"/>
      <c r="E1002" s="61"/>
      <c r="F1002" s="61"/>
      <c r="G1002" s="61"/>
      <c r="H1002" s="61"/>
      <c r="I1002" s="61"/>
      <c r="J1002" s="61"/>
    </row>
    <row r="1003" spans="1:10" customFormat="1">
      <c r="A1003" s="14" t="s">
        <v>1010</v>
      </c>
      <c r="B1003" s="61"/>
      <c r="C1003" s="61"/>
      <c r="D1003" s="61"/>
      <c r="E1003" s="61"/>
      <c r="F1003" s="61"/>
      <c r="G1003" s="61"/>
      <c r="H1003" s="61"/>
      <c r="I1003" s="61"/>
      <c r="J1003" s="61"/>
    </row>
    <row r="1004" spans="1:10" customFormat="1">
      <c r="A1004" s="14" t="s">
        <v>1011</v>
      </c>
      <c r="B1004" s="61"/>
      <c r="C1004" s="61"/>
      <c r="D1004" s="61"/>
      <c r="E1004" s="61"/>
      <c r="F1004" s="61"/>
      <c r="G1004" s="61"/>
      <c r="H1004" s="61"/>
      <c r="I1004" s="61"/>
      <c r="J1004" s="61"/>
    </row>
    <row r="1005" spans="1:10" customFormat="1">
      <c r="A1005" s="14" t="s">
        <v>1012</v>
      </c>
      <c r="B1005" s="61"/>
      <c r="C1005" s="61"/>
      <c r="D1005" s="61"/>
      <c r="E1005" s="61"/>
      <c r="F1005" s="61"/>
      <c r="G1005" s="61"/>
      <c r="H1005" s="61"/>
      <c r="I1005" s="61"/>
      <c r="J1005" s="61"/>
    </row>
    <row r="1006" spans="1:10" customFormat="1">
      <c r="A1006" s="14" t="s">
        <v>1013</v>
      </c>
      <c r="B1006" s="61"/>
      <c r="C1006" s="61"/>
      <c r="D1006" s="61"/>
      <c r="E1006" s="61"/>
      <c r="F1006" s="61"/>
      <c r="G1006" s="61"/>
      <c r="H1006" s="61"/>
      <c r="I1006" s="61"/>
      <c r="J1006" s="61"/>
    </row>
    <row r="1007" spans="1:10" customFormat="1">
      <c r="A1007" s="14" t="s">
        <v>1014</v>
      </c>
      <c r="B1007" s="61"/>
      <c r="C1007" s="61"/>
      <c r="D1007" s="61"/>
      <c r="E1007" s="61"/>
      <c r="F1007" s="61"/>
      <c r="G1007" s="61"/>
      <c r="H1007" s="61"/>
      <c r="I1007" s="61"/>
      <c r="J1007" s="61"/>
    </row>
    <row r="1008" spans="1:10" customFormat="1">
      <c r="A1008" s="14" t="s">
        <v>1015</v>
      </c>
      <c r="B1008" s="61"/>
      <c r="C1008" s="61"/>
      <c r="D1008" s="61"/>
      <c r="E1008" s="61"/>
      <c r="F1008" s="61"/>
      <c r="G1008" s="61"/>
      <c r="H1008" s="61"/>
      <c r="I1008" s="61"/>
      <c r="J1008" s="61"/>
    </row>
    <row r="1009" spans="1:10" customFormat="1">
      <c r="A1009" s="14" t="s">
        <v>1016</v>
      </c>
      <c r="B1009" s="61"/>
      <c r="C1009" s="61"/>
      <c r="D1009" s="61"/>
      <c r="E1009" s="61"/>
      <c r="F1009" s="61"/>
      <c r="G1009" s="61"/>
      <c r="H1009" s="61"/>
      <c r="I1009" s="61"/>
      <c r="J1009" s="61"/>
    </row>
    <row r="1010" spans="1:10" customFormat="1">
      <c r="A1010" s="14" t="s">
        <v>1017</v>
      </c>
      <c r="B1010" s="61"/>
      <c r="C1010" s="61"/>
      <c r="D1010" s="61"/>
      <c r="E1010" s="61"/>
      <c r="F1010" s="61"/>
      <c r="G1010" s="61"/>
      <c r="H1010" s="61"/>
      <c r="I1010" s="61"/>
      <c r="J1010" s="61"/>
    </row>
    <row r="1011" spans="1:10" customFormat="1">
      <c r="A1011" s="14" t="s">
        <v>1018</v>
      </c>
      <c r="B1011" s="61"/>
      <c r="C1011" s="61"/>
      <c r="D1011" s="61"/>
      <c r="E1011" s="61"/>
      <c r="F1011" s="61"/>
      <c r="G1011" s="61"/>
      <c r="H1011" s="61"/>
      <c r="I1011" s="61"/>
      <c r="J1011" s="61"/>
    </row>
    <row r="1012" spans="1:10" customFormat="1">
      <c r="A1012" s="14" t="s">
        <v>1019</v>
      </c>
      <c r="B1012" s="61"/>
      <c r="C1012" s="61"/>
      <c r="D1012" s="61"/>
      <c r="E1012" s="61"/>
      <c r="F1012" s="61"/>
      <c r="G1012" s="61"/>
      <c r="H1012" s="61"/>
      <c r="I1012" s="61"/>
      <c r="J1012" s="61"/>
    </row>
    <row r="1013" spans="1:10" customFormat="1">
      <c r="A1013" s="14" t="s">
        <v>1020</v>
      </c>
      <c r="B1013" s="61"/>
      <c r="C1013" s="61"/>
      <c r="D1013" s="61"/>
      <c r="E1013" s="61"/>
      <c r="F1013" s="61"/>
      <c r="G1013" s="61"/>
      <c r="H1013" s="61"/>
      <c r="I1013" s="61"/>
      <c r="J1013" s="61"/>
    </row>
    <row r="1014" spans="1:10" customFormat="1">
      <c r="A1014" s="14" t="s">
        <v>1021</v>
      </c>
      <c r="B1014" s="61"/>
      <c r="C1014" s="61"/>
      <c r="D1014" s="61"/>
      <c r="E1014" s="61"/>
      <c r="F1014" s="61"/>
      <c r="G1014" s="61"/>
      <c r="H1014" s="61"/>
      <c r="I1014" s="61"/>
      <c r="J1014" s="61"/>
    </row>
    <row r="1015" spans="1:10" customFormat="1">
      <c r="A1015" s="14" t="s">
        <v>1022</v>
      </c>
      <c r="B1015" s="61"/>
      <c r="C1015" s="61"/>
      <c r="D1015" s="61"/>
      <c r="E1015" s="61"/>
      <c r="F1015" s="61"/>
      <c r="G1015" s="61"/>
      <c r="H1015" s="61"/>
      <c r="I1015" s="61"/>
      <c r="J1015" s="61"/>
    </row>
    <row r="1016" spans="1:10" customFormat="1">
      <c r="A1016" s="14" t="s">
        <v>1023</v>
      </c>
      <c r="B1016" s="61"/>
      <c r="C1016" s="61"/>
      <c r="D1016" s="61"/>
      <c r="E1016" s="61"/>
      <c r="F1016" s="61"/>
      <c r="G1016" s="61"/>
      <c r="H1016" s="61"/>
      <c r="I1016" s="61"/>
      <c r="J1016" s="61"/>
    </row>
    <row r="1017" spans="1:10" customFormat="1">
      <c r="A1017" s="14" t="s">
        <v>1024</v>
      </c>
      <c r="B1017" s="61"/>
      <c r="C1017" s="61"/>
      <c r="D1017" s="61"/>
      <c r="E1017" s="61"/>
      <c r="F1017" s="61"/>
      <c r="G1017" s="61"/>
      <c r="H1017" s="61"/>
      <c r="I1017" s="61"/>
      <c r="J1017" s="61"/>
    </row>
    <row r="1018" spans="1:10" customFormat="1">
      <c r="A1018" s="14" t="s">
        <v>1025</v>
      </c>
      <c r="B1018" s="61"/>
      <c r="C1018" s="61"/>
      <c r="D1018" s="61"/>
      <c r="E1018" s="61"/>
      <c r="F1018" s="61"/>
      <c r="G1018" s="61"/>
      <c r="H1018" s="61"/>
      <c r="I1018" s="61"/>
      <c r="J1018" s="61"/>
    </row>
    <row r="1019" spans="1:10" customFormat="1">
      <c r="A1019" s="14" t="s">
        <v>1026</v>
      </c>
      <c r="B1019" s="61"/>
      <c r="C1019" s="61"/>
      <c r="D1019" s="61"/>
      <c r="E1019" s="61"/>
      <c r="F1019" s="61"/>
      <c r="G1019" s="61"/>
      <c r="H1019" s="61"/>
      <c r="I1019" s="61"/>
      <c r="J1019" s="61"/>
    </row>
    <row r="1020" spans="1:10" customFormat="1">
      <c r="A1020" s="14" t="s">
        <v>1027</v>
      </c>
      <c r="B1020" s="61"/>
      <c r="C1020" s="61"/>
      <c r="D1020" s="61"/>
      <c r="E1020" s="61"/>
      <c r="F1020" s="61"/>
      <c r="G1020" s="61"/>
      <c r="H1020" s="61"/>
      <c r="I1020" s="61"/>
      <c r="J1020" s="61"/>
    </row>
    <row r="1021" spans="1:10" customFormat="1">
      <c r="A1021" s="14" t="s">
        <v>1028</v>
      </c>
      <c r="B1021" s="61"/>
      <c r="C1021" s="61"/>
      <c r="D1021" s="61"/>
      <c r="E1021" s="61"/>
      <c r="F1021" s="61"/>
      <c r="G1021" s="61"/>
      <c r="H1021" s="61"/>
      <c r="I1021" s="61"/>
      <c r="J1021" s="61"/>
    </row>
    <row r="1022" spans="1:10" customFormat="1">
      <c r="A1022" s="14" t="s">
        <v>1029</v>
      </c>
      <c r="B1022" s="61"/>
      <c r="C1022" s="61"/>
      <c r="D1022" s="61"/>
      <c r="E1022" s="61"/>
      <c r="F1022" s="61"/>
      <c r="G1022" s="61"/>
      <c r="H1022" s="61"/>
      <c r="I1022" s="61"/>
      <c r="J1022" s="61"/>
    </row>
    <row r="1023" spans="1:10" customFormat="1">
      <c r="A1023" s="14" t="s">
        <v>1030</v>
      </c>
      <c r="B1023" s="61"/>
      <c r="C1023" s="61"/>
      <c r="D1023" s="61"/>
      <c r="E1023" s="61"/>
      <c r="F1023" s="61"/>
      <c r="G1023" s="61"/>
      <c r="H1023" s="61"/>
      <c r="I1023" s="61"/>
      <c r="J1023" s="61"/>
    </row>
    <row r="1024" spans="1:10" customFormat="1">
      <c r="A1024" s="14" t="s">
        <v>1031</v>
      </c>
      <c r="B1024" s="61"/>
      <c r="C1024" s="61"/>
      <c r="D1024" s="61"/>
      <c r="E1024" s="61"/>
      <c r="F1024" s="61"/>
      <c r="G1024" s="61"/>
      <c r="H1024" s="61"/>
      <c r="I1024" s="61"/>
      <c r="J1024" s="61"/>
    </row>
    <row r="1025" spans="1:10" customFormat="1">
      <c r="A1025" s="14" t="s">
        <v>1032</v>
      </c>
      <c r="B1025" s="61"/>
      <c r="C1025" s="61"/>
      <c r="D1025" s="61"/>
      <c r="E1025" s="61"/>
      <c r="F1025" s="61"/>
      <c r="G1025" s="61"/>
      <c r="H1025" s="61"/>
      <c r="I1025" s="61"/>
      <c r="J1025" s="61"/>
    </row>
    <row r="1026" spans="1:10" customFormat="1">
      <c r="A1026" s="14" t="s">
        <v>1033</v>
      </c>
      <c r="B1026" s="61"/>
      <c r="C1026" s="61"/>
      <c r="D1026" s="61"/>
      <c r="E1026" s="61"/>
      <c r="F1026" s="61"/>
      <c r="G1026" s="61"/>
      <c r="H1026" s="61"/>
      <c r="I1026" s="61"/>
      <c r="J1026" s="61"/>
    </row>
    <row r="1027" spans="1:10" customFormat="1">
      <c r="A1027" s="14" t="s">
        <v>1034</v>
      </c>
      <c r="B1027" s="61"/>
      <c r="C1027" s="61"/>
      <c r="D1027" s="61"/>
      <c r="E1027" s="61"/>
      <c r="F1027" s="61"/>
      <c r="G1027" s="61"/>
      <c r="H1027" s="61"/>
      <c r="I1027" s="61"/>
      <c r="J1027" s="61"/>
    </row>
    <row r="1028" spans="1:10" customFormat="1">
      <c r="A1028" s="14" t="s">
        <v>1035</v>
      </c>
      <c r="B1028" s="61"/>
      <c r="C1028" s="61"/>
      <c r="D1028" s="61"/>
      <c r="E1028" s="61"/>
      <c r="F1028" s="61"/>
      <c r="G1028" s="61"/>
      <c r="H1028" s="61"/>
      <c r="I1028" s="61"/>
      <c r="J1028" s="61"/>
    </row>
    <row r="1029" spans="1:10" customFormat="1">
      <c r="A1029" s="14" t="s">
        <v>1036</v>
      </c>
      <c r="B1029" s="61"/>
      <c r="C1029" s="61"/>
      <c r="D1029" s="61"/>
      <c r="E1029" s="61"/>
      <c r="F1029" s="61"/>
      <c r="G1029" s="61"/>
      <c r="H1029" s="61"/>
      <c r="I1029" s="61"/>
      <c r="J1029" s="61"/>
    </row>
    <row r="1030" spans="1:10" customFormat="1">
      <c r="A1030" s="14" t="s">
        <v>1037</v>
      </c>
      <c r="B1030" s="61"/>
      <c r="C1030" s="61"/>
      <c r="D1030" s="61"/>
      <c r="E1030" s="61"/>
      <c r="F1030" s="61"/>
      <c r="G1030" s="61"/>
      <c r="H1030" s="61"/>
      <c r="I1030" s="61"/>
      <c r="J1030" s="61"/>
    </row>
    <row r="1031" spans="1:10" customFormat="1">
      <c r="A1031" s="14" t="s">
        <v>1038</v>
      </c>
      <c r="B1031" s="61"/>
      <c r="C1031" s="61"/>
      <c r="D1031" s="61"/>
      <c r="E1031" s="61"/>
      <c r="F1031" s="61"/>
      <c r="G1031" s="61"/>
      <c r="H1031" s="61"/>
      <c r="I1031" s="61"/>
      <c r="J1031" s="61"/>
    </row>
    <row r="1032" spans="1:10" customFormat="1">
      <c r="A1032" s="14" t="s">
        <v>1039</v>
      </c>
      <c r="B1032" s="61"/>
      <c r="C1032" s="61"/>
      <c r="D1032" s="61"/>
      <c r="E1032" s="61"/>
      <c r="F1032" s="61"/>
      <c r="G1032" s="61"/>
      <c r="H1032" s="61"/>
      <c r="I1032" s="61"/>
      <c r="J1032" s="61"/>
    </row>
    <row r="1033" spans="1:10" customFormat="1">
      <c r="A1033" s="14" t="s">
        <v>1040</v>
      </c>
      <c r="B1033" s="61"/>
      <c r="C1033" s="61"/>
      <c r="D1033" s="61"/>
      <c r="E1033" s="61"/>
      <c r="F1033" s="61"/>
      <c r="G1033" s="61"/>
      <c r="H1033" s="61"/>
      <c r="I1033" s="61"/>
      <c r="J1033" s="61"/>
    </row>
    <row r="1034" spans="1:10" customFormat="1">
      <c r="A1034" s="14" t="s">
        <v>1041</v>
      </c>
      <c r="B1034" s="61"/>
      <c r="C1034" s="61"/>
      <c r="D1034" s="61"/>
      <c r="E1034" s="61"/>
      <c r="F1034" s="61"/>
      <c r="G1034" s="61"/>
      <c r="H1034" s="61"/>
      <c r="I1034" s="61"/>
      <c r="J1034" s="61"/>
    </row>
    <row r="1035" spans="1:10" customFormat="1">
      <c r="A1035" s="14" t="s">
        <v>1042</v>
      </c>
      <c r="B1035" s="61"/>
      <c r="C1035" s="61"/>
      <c r="D1035" s="61"/>
      <c r="E1035" s="61"/>
      <c r="F1035" s="61"/>
      <c r="G1035" s="61"/>
      <c r="H1035" s="61"/>
      <c r="I1035" s="61"/>
      <c r="J1035" s="61"/>
    </row>
    <row r="1036" spans="1:10" customFormat="1">
      <c r="A1036" s="14" t="s">
        <v>1043</v>
      </c>
      <c r="B1036" s="61"/>
      <c r="C1036" s="61"/>
      <c r="D1036" s="61"/>
      <c r="E1036" s="61"/>
      <c r="F1036" s="61"/>
      <c r="G1036" s="61"/>
      <c r="H1036" s="61"/>
      <c r="I1036" s="61"/>
      <c r="J1036" s="61"/>
    </row>
    <row r="1037" spans="1:10" customFormat="1">
      <c r="A1037" s="14" t="s">
        <v>1044</v>
      </c>
      <c r="B1037" s="61"/>
      <c r="C1037" s="61"/>
      <c r="D1037" s="61"/>
      <c r="E1037" s="61"/>
      <c r="F1037" s="61"/>
      <c r="G1037" s="61"/>
      <c r="H1037" s="61"/>
      <c r="I1037" s="61"/>
      <c r="J1037" s="61"/>
    </row>
    <row r="1038" spans="1:10" customFormat="1">
      <c r="A1038" s="14" t="s">
        <v>1045</v>
      </c>
      <c r="B1038" s="61"/>
      <c r="C1038" s="61"/>
      <c r="D1038" s="61"/>
      <c r="E1038" s="61"/>
      <c r="F1038" s="61"/>
      <c r="G1038" s="61"/>
      <c r="H1038" s="61"/>
      <c r="I1038" s="61"/>
      <c r="J1038" s="61"/>
    </row>
    <row r="1039" spans="1:10" customFormat="1">
      <c r="A1039" s="14" t="s">
        <v>1046</v>
      </c>
      <c r="B1039" s="61"/>
      <c r="C1039" s="61"/>
      <c r="D1039" s="61"/>
      <c r="E1039" s="61"/>
      <c r="F1039" s="61"/>
      <c r="G1039" s="61"/>
      <c r="H1039" s="61"/>
      <c r="I1039" s="61"/>
      <c r="J1039" s="61"/>
    </row>
    <row r="1040" spans="1:10" customFormat="1">
      <c r="A1040" s="14" t="s">
        <v>1047</v>
      </c>
      <c r="B1040" s="61"/>
      <c r="C1040" s="61"/>
      <c r="D1040" s="61"/>
      <c r="E1040" s="61"/>
      <c r="F1040" s="61"/>
      <c r="G1040" s="61"/>
      <c r="H1040" s="61"/>
      <c r="I1040" s="61"/>
      <c r="J1040" s="61"/>
    </row>
    <row r="1041" spans="1:10" customFormat="1">
      <c r="A1041" s="14" t="s">
        <v>1048</v>
      </c>
      <c r="B1041" s="61"/>
      <c r="C1041" s="61"/>
      <c r="D1041" s="61"/>
      <c r="E1041" s="61"/>
      <c r="F1041" s="61"/>
      <c r="G1041" s="61"/>
      <c r="H1041" s="61"/>
      <c r="I1041" s="61"/>
      <c r="J1041" s="61"/>
    </row>
    <row r="1042" spans="1:10" customFormat="1">
      <c r="A1042" s="14" t="s">
        <v>1049</v>
      </c>
      <c r="B1042" s="61"/>
      <c r="C1042" s="61"/>
      <c r="D1042" s="61"/>
      <c r="E1042" s="61"/>
      <c r="F1042" s="61"/>
      <c r="G1042" s="61"/>
      <c r="H1042" s="61"/>
      <c r="I1042" s="61"/>
      <c r="J1042" s="61"/>
    </row>
    <row r="1043" spans="1:10" customFormat="1">
      <c r="A1043" s="14" t="s">
        <v>1050</v>
      </c>
      <c r="B1043" s="61"/>
      <c r="C1043" s="61"/>
      <c r="D1043" s="61"/>
      <c r="E1043" s="61"/>
      <c r="F1043" s="61"/>
      <c r="G1043" s="61"/>
      <c r="H1043" s="61"/>
      <c r="I1043" s="61"/>
      <c r="J1043" s="61"/>
    </row>
    <row r="1044" spans="1:10" customFormat="1">
      <c r="A1044" s="14" t="s">
        <v>1051</v>
      </c>
      <c r="B1044" s="61"/>
      <c r="C1044" s="61"/>
      <c r="D1044" s="61"/>
      <c r="E1044" s="61"/>
      <c r="F1044" s="61"/>
      <c r="G1044" s="61"/>
      <c r="H1044" s="61"/>
      <c r="I1044" s="61"/>
      <c r="J1044" s="61"/>
    </row>
    <row r="1045" spans="1:10" customFormat="1">
      <c r="A1045" s="14" t="s">
        <v>1052</v>
      </c>
      <c r="B1045" s="61"/>
      <c r="C1045" s="61"/>
      <c r="D1045" s="61"/>
      <c r="E1045" s="61"/>
      <c r="F1045" s="61"/>
      <c r="G1045" s="61"/>
      <c r="H1045" s="61"/>
      <c r="I1045" s="61"/>
      <c r="J1045" s="61"/>
    </row>
    <row r="1046" spans="1:10" customFormat="1">
      <c r="A1046" s="14" t="s">
        <v>1053</v>
      </c>
      <c r="B1046" s="61"/>
      <c r="C1046" s="61"/>
      <c r="D1046" s="61"/>
      <c r="E1046" s="61"/>
      <c r="F1046" s="61"/>
      <c r="G1046" s="61"/>
      <c r="H1046" s="61"/>
      <c r="I1046" s="61"/>
      <c r="J1046" s="61"/>
    </row>
    <row r="1047" spans="1:10" customFormat="1">
      <c r="A1047" s="14" t="s">
        <v>1054</v>
      </c>
      <c r="B1047" s="61"/>
      <c r="C1047" s="61"/>
      <c r="D1047" s="61"/>
      <c r="E1047" s="61"/>
      <c r="F1047" s="61"/>
      <c r="G1047" s="61"/>
      <c r="H1047" s="61"/>
      <c r="I1047" s="61"/>
      <c r="J1047" s="61"/>
    </row>
    <row r="1048" spans="1:10" customFormat="1">
      <c r="A1048" s="14" t="s">
        <v>1055</v>
      </c>
      <c r="B1048" s="61"/>
      <c r="C1048" s="61"/>
      <c r="D1048" s="61"/>
      <c r="E1048" s="61"/>
      <c r="F1048" s="61"/>
      <c r="G1048" s="61"/>
      <c r="H1048" s="61"/>
      <c r="I1048" s="61"/>
      <c r="J1048" s="61"/>
    </row>
    <row r="1049" spans="1:10" customFormat="1">
      <c r="A1049" s="14" t="s">
        <v>1056</v>
      </c>
      <c r="B1049" s="61"/>
      <c r="C1049" s="61"/>
      <c r="D1049" s="61"/>
      <c r="E1049" s="61"/>
      <c r="F1049" s="61"/>
      <c r="G1049" s="61"/>
      <c r="H1049" s="61"/>
      <c r="I1049" s="61"/>
      <c r="J1049" s="61"/>
    </row>
    <row r="1050" spans="1:10" customFormat="1">
      <c r="A1050" s="14" t="s">
        <v>1057</v>
      </c>
      <c r="B1050" s="61"/>
      <c r="C1050" s="61"/>
      <c r="D1050" s="61"/>
      <c r="E1050" s="61"/>
      <c r="F1050" s="61"/>
      <c r="G1050" s="61"/>
      <c r="H1050" s="61"/>
      <c r="I1050" s="61"/>
      <c r="J1050" s="61"/>
    </row>
    <row r="1051" spans="1:10" customFormat="1">
      <c r="A1051" s="14" t="s">
        <v>1058</v>
      </c>
      <c r="B1051" s="61"/>
      <c r="C1051" s="61"/>
      <c r="D1051" s="61"/>
      <c r="E1051" s="61"/>
      <c r="F1051" s="61"/>
      <c r="G1051" s="61"/>
      <c r="H1051" s="61"/>
      <c r="I1051" s="61"/>
      <c r="J1051" s="61"/>
    </row>
    <row r="1052" spans="1:10" customFormat="1">
      <c r="A1052" s="14" t="s">
        <v>1059</v>
      </c>
      <c r="B1052" s="61"/>
      <c r="C1052" s="61"/>
      <c r="D1052" s="61"/>
      <c r="E1052" s="61"/>
      <c r="F1052" s="61"/>
      <c r="G1052" s="61"/>
      <c r="H1052" s="61"/>
      <c r="I1052" s="61"/>
      <c r="J1052" s="61"/>
    </row>
    <row r="1053" spans="1:10" customFormat="1">
      <c r="A1053" s="14" t="s">
        <v>1060</v>
      </c>
      <c r="B1053" s="61"/>
      <c r="C1053" s="61"/>
      <c r="D1053" s="61"/>
      <c r="E1053" s="61"/>
      <c r="F1053" s="61"/>
      <c r="G1053" s="61"/>
      <c r="H1053" s="61"/>
      <c r="I1053" s="61"/>
      <c r="J1053" s="61"/>
    </row>
    <row r="1054" spans="1:10" customFormat="1">
      <c r="A1054" s="14" t="s">
        <v>1061</v>
      </c>
      <c r="B1054" s="61"/>
      <c r="C1054" s="61"/>
      <c r="D1054" s="61"/>
      <c r="E1054" s="61"/>
      <c r="F1054" s="61"/>
      <c r="G1054" s="61"/>
      <c r="H1054" s="61"/>
      <c r="I1054" s="61"/>
      <c r="J1054" s="61"/>
    </row>
    <row r="1055" spans="1:10" customFormat="1">
      <c r="A1055" s="14" t="s">
        <v>1062</v>
      </c>
      <c r="B1055" s="61"/>
      <c r="C1055" s="61"/>
      <c r="D1055" s="61"/>
      <c r="E1055" s="61"/>
      <c r="F1055" s="61"/>
      <c r="G1055" s="61"/>
      <c r="H1055" s="61"/>
      <c r="I1055" s="61"/>
      <c r="J1055" s="61"/>
    </row>
    <row r="1056" spans="1:10" customFormat="1">
      <c r="A1056" s="14" t="s">
        <v>1063</v>
      </c>
      <c r="B1056" s="61"/>
      <c r="C1056" s="61"/>
      <c r="D1056" s="61"/>
      <c r="E1056" s="61"/>
      <c r="F1056" s="61"/>
      <c r="G1056" s="61"/>
      <c r="H1056" s="61"/>
      <c r="I1056" s="61"/>
      <c r="J1056" s="61"/>
    </row>
    <row r="1057" spans="1:10" customFormat="1">
      <c r="A1057" s="14" t="s">
        <v>1064</v>
      </c>
      <c r="B1057" s="61"/>
      <c r="C1057" s="61"/>
      <c r="D1057" s="61"/>
      <c r="E1057" s="61"/>
      <c r="F1057" s="61"/>
      <c r="G1057" s="61"/>
      <c r="H1057" s="61"/>
      <c r="I1057" s="61"/>
      <c r="J1057" s="61"/>
    </row>
    <row r="1058" spans="1:10" customFormat="1">
      <c r="A1058" s="14" t="s">
        <v>1065</v>
      </c>
      <c r="B1058" s="61"/>
      <c r="C1058" s="61"/>
      <c r="D1058" s="61"/>
      <c r="E1058" s="61"/>
      <c r="F1058" s="61"/>
      <c r="G1058" s="61"/>
      <c r="H1058" s="61"/>
      <c r="I1058" s="61"/>
      <c r="J1058" s="61"/>
    </row>
    <row r="1059" spans="1:10" customFormat="1">
      <c r="A1059" s="14" t="s">
        <v>1066</v>
      </c>
      <c r="B1059" s="61"/>
      <c r="C1059" s="61"/>
      <c r="D1059" s="61"/>
      <c r="E1059" s="61"/>
      <c r="F1059" s="61"/>
      <c r="G1059" s="61"/>
      <c r="H1059" s="61"/>
      <c r="I1059" s="61"/>
      <c r="J1059" s="61"/>
    </row>
    <row r="1060" spans="1:10" customFormat="1">
      <c r="A1060" s="14" t="s">
        <v>1067</v>
      </c>
      <c r="B1060" s="61"/>
      <c r="C1060" s="61"/>
      <c r="D1060" s="61"/>
      <c r="E1060" s="61"/>
      <c r="F1060" s="61"/>
      <c r="G1060" s="61"/>
      <c r="H1060" s="61"/>
      <c r="I1060" s="61"/>
      <c r="J1060" s="61"/>
    </row>
    <row r="1061" spans="1:10" customFormat="1">
      <c r="A1061" s="14" t="s">
        <v>1068</v>
      </c>
      <c r="B1061" s="61"/>
      <c r="C1061" s="61"/>
      <c r="D1061" s="61"/>
      <c r="E1061" s="61"/>
      <c r="F1061" s="61"/>
      <c r="G1061" s="61"/>
      <c r="H1061" s="61"/>
      <c r="I1061" s="61"/>
      <c r="J1061" s="61"/>
    </row>
    <row r="1062" spans="1:10" customFormat="1">
      <c r="A1062" s="14" t="s">
        <v>1069</v>
      </c>
      <c r="B1062" s="61"/>
      <c r="C1062" s="61"/>
      <c r="D1062" s="61"/>
      <c r="E1062" s="61"/>
      <c r="F1062" s="61"/>
      <c r="G1062" s="61"/>
      <c r="H1062" s="61"/>
      <c r="I1062" s="61"/>
      <c r="J1062" s="61"/>
    </row>
    <row r="1063" spans="1:10" customFormat="1">
      <c r="A1063" s="14" t="s">
        <v>1070</v>
      </c>
      <c r="B1063" s="61"/>
      <c r="C1063" s="61"/>
      <c r="D1063" s="61"/>
      <c r="E1063" s="61"/>
      <c r="F1063" s="61"/>
      <c r="G1063" s="61"/>
      <c r="H1063" s="61"/>
      <c r="I1063" s="61"/>
      <c r="J1063" s="61"/>
    </row>
    <row r="1064" spans="1:10" customFormat="1">
      <c r="A1064" s="14" t="s">
        <v>1071</v>
      </c>
      <c r="B1064" s="61"/>
      <c r="C1064" s="61"/>
      <c r="D1064" s="61"/>
      <c r="E1064" s="61"/>
      <c r="F1064" s="61"/>
      <c r="G1064" s="61"/>
      <c r="H1064" s="61"/>
      <c r="I1064" s="61"/>
      <c r="J1064" s="61"/>
    </row>
    <row r="1065" spans="1:10" customFormat="1">
      <c r="A1065" s="14" t="s">
        <v>1072</v>
      </c>
      <c r="B1065" s="61"/>
      <c r="C1065" s="61"/>
      <c r="D1065" s="61"/>
      <c r="E1065" s="61"/>
      <c r="F1065" s="61"/>
      <c r="G1065" s="61"/>
      <c r="H1065" s="61"/>
      <c r="I1065" s="61"/>
      <c r="J1065" s="61"/>
    </row>
    <row r="1066" spans="1:10" customFormat="1">
      <c r="A1066" s="14" t="s">
        <v>1073</v>
      </c>
      <c r="B1066" s="61"/>
      <c r="C1066" s="61"/>
      <c r="D1066" s="61"/>
      <c r="E1066" s="61"/>
      <c r="F1066" s="61"/>
      <c r="G1066" s="61"/>
      <c r="H1066" s="61"/>
      <c r="I1066" s="61"/>
      <c r="J1066" s="61"/>
    </row>
    <row r="1067" spans="1:10" customFormat="1">
      <c r="A1067" s="14" t="s">
        <v>1074</v>
      </c>
      <c r="B1067" s="61"/>
      <c r="C1067" s="61"/>
      <c r="D1067" s="61"/>
      <c r="E1067" s="61"/>
      <c r="F1067" s="61"/>
      <c r="G1067" s="61"/>
      <c r="H1067" s="61"/>
      <c r="I1067" s="61"/>
      <c r="J1067" s="61"/>
    </row>
    <row r="1068" spans="1:10" customFormat="1">
      <c r="A1068" s="14" t="s">
        <v>1075</v>
      </c>
      <c r="B1068" s="61"/>
      <c r="C1068" s="61"/>
      <c r="D1068" s="61"/>
      <c r="E1068" s="61"/>
      <c r="F1068" s="61"/>
      <c r="G1068" s="61"/>
      <c r="H1068" s="61"/>
      <c r="I1068" s="61"/>
      <c r="J1068" s="61"/>
    </row>
    <row r="1069" spans="1:10" customFormat="1">
      <c r="A1069" s="14" t="s">
        <v>1076</v>
      </c>
      <c r="B1069" s="61"/>
      <c r="C1069" s="61"/>
      <c r="D1069" s="61"/>
      <c r="E1069" s="61"/>
      <c r="F1069" s="61"/>
      <c r="G1069" s="61"/>
      <c r="H1069" s="61"/>
      <c r="I1069" s="61"/>
      <c r="J1069" s="61"/>
    </row>
    <row r="1070" spans="1:10" customFormat="1">
      <c r="A1070" s="14" t="s">
        <v>1077</v>
      </c>
      <c r="B1070" s="61"/>
      <c r="C1070" s="61"/>
      <c r="D1070" s="61"/>
      <c r="E1070" s="61"/>
      <c r="F1070" s="61"/>
      <c r="G1070" s="61"/>
      <c r="H1070" s="61"/>
      <c r="I1070" s="61"/>
      <c r="J1070" s="61"/>
    </row>
    <row r="1071" spans="1:10" customFormat="1">
      <c r="A1071" s="14" t="s">
        <v>1078</v>
      </c>
      <c r="B1071" s="61"/>
      <c r="C1071" s="61"/>
      <c r="D1071" s="61"/>
      <c r="E1071" s="61"/>
      <c r="F1071" s="61"/>
      <c r="G1071" s="61"/>
      <c r="H1071" s="61"/>
      <c r="I1071" s="61"/>
      <c r="J1071" s="61"/>
    </row>
    <row r="1072" spans="1:10" customFormat="1">
      <c r="A1072" s="14" t="s">
        <v>1079</v>
      </c>
      <c r="B1072" s="61"/>
      <c r="C1072" s="61"/>
      <c r="D1072" s="61"/>
      <c r="E1072" s="61"/>
      <c r="F1072" s="61"/>
      <c r="G1072" s="61"/>
      <c r="H1072" s="61"/>
      <c r="I1072" s="61"/>
      <c r="J1072" s="61"/>
    </row>
    <row r="1073" spans="1:10" customFormat="1">
      <c r="A1073" s="14" t="s">
        <v>1080</v>
      </c>
      <c r="B1073" s="61"/>
      <c r="C1073" s="61"/>
      <c r="D1073" s="61"/>
      <c r="E1073" s="61"/>
      <c r="F1073" s="61"/>
      <c r="G1073" s="61"/>
      <c r="H1073" s="61"/>
      <c r="I1073" s="61"/>
      <c r="J1073" s="61"/>
    </row>
    <row r="1074" spans="1:10" customFormat="1">
      <c r="A1074" s="14" t="s">
        <v>1081</v>
      </c>
      <c r="B1074" s="61"/>
      <c r="C1074" s="61"/>
      <c r="D1074" s="61"/>
      <c r="E1074" s="61"/>
      <c r="F1074" s="61"/>
      <c r="G1074" s="61"/>
      <c r="H1074" s="61"/>
      <c r="I1074" s="61"/>
      <c r="J1074" s="61"/>
    </row>
    <row r="1075" spans="1:10" customFormat="1">
      <c r="A1075" s="14" t="s">
        <v>1082</v>
      </c>
      <c r="B1075" s="61"/>
      <c r="C1075" s="61"/>
      <c r="D1075" s="61"/>
      <c r="E1075" s="61"/>
      <c r="F1075" s="61"/>
      <c r="G1075" s="61"/>
      <c r="H1075" s="61"/>
      <c r="I1075" s="61"/>
      <c r="J1075" s="61"/>
    </row>
    <row r="1076" spans="1:10" customFormat="1">
      <c r="A1076" s="14" t="s">
        <v>1083</v>
      </c>
      <c r="B1076" s="61"/>
      <c r="C1076" s="61"/>
      <c r="D1076" s="61"/>
      <c r="E1076" s="61"/>
      <c r="F1076" s="61"/>
      <c r="G1076" s="61"/>
      <c r="H1076" s="61"/>
      <c r="I1076" s="61"/>
      <c r="J1076" s="61"/>
    </row>
    <row r="1077" spans="1:10" customFormat="1">
      <c r="A1077" s="14" t="s">
        <v>1084</v>
      </c>
      <c r="B1077" s="61"/>
      <c r="C1077" s="61"/>
      <c r="D1077" s="61"/>
      <c r="E1077" s="61"/>
      <c r="F1077" s="61"/>
      <c r="G1077" s="61"/>
      <c r="H1077" s="61"/>
      <c r="I1077" s="61"/>
      <c r="J1077" s="61"/>
    </row>
    <row r="1078" spans="1:10" customFormat="1">
      <c r="A1078" s="14" t="s">
        <v>1085</v>
      </c>
      <c r="B1078" s="61"/>
      <c r="C1078" s="61"/>
      <c r="D1078" s="61"/>
      <c r="E1078" s="61"/>
      <c r="F1078" s="61"/>
      <c r="G1078" s="61"/>
      <c r="H1078" s="61"/>
      <c r="I1078" s="61"/>
      <c r="J1078" s="61"/>
    </row>
    <row r="1079" spans="1:10" customFormat="1">
      <c r="A1079" s="14" t="s">
        <v>1086</v>
      </c>
      <c r="B1079" s="61"/>
      <c r="C1079" s="61"/>
      <c r="D1079" s="61"/>
      <c r="E1079" s="61"/>
      <c r="F1079" s="61"/>
      <c r="G1079" s="61"/>
      <c r="H1079" s="61"/>
      <c r="I1079" s="61"/>
      <c r="J1079" s="61"/>
    </row>
    <row r="1080" spans="1:10" customFormat="1">
      <c r="A1080" s="14" t="s">
        <v>1087</v>
      </c>
      <c r="B1080" s="61"/>
      <c r="C1080" s="61"/>
      <c r="D1080" s="61"/>
      <c r="E1080" s="61"/>
      <c r="F1080" s="61"/>
      <c r="G1080" s="61"/>
      <c r="H1080" s="61"/>
      <c r="I1080" s="61"/>
      <c r="J1080" s="61"/>
    </row>
    <row r="1081" spans="1:10" customFormat="1">
      <c r="A1081" s="14" t="s">
        <v>1088</v>
      </c>
      <c r="B1081" s="61"/>
      <c r="C1081" s="61"/>
      <c r="D1081" s="61"/>
      <c r="E1081" s="61"/>
      <c r="F1081" s="61"/>
      <c r="G1081" s="61"/>
      <c r="H1081" s="61"/>
      <c r="I1081" s="61"/>
      <c r="J1081" s="61"/>
    </row>
    <row r="1082" spans="1:10" customFormat="1">
      <c r="A1082" s="14" t="s">
        <v>1089</v>
      </c>
      <c r="B1082" s="61"/>
      <c r="C1082" s="61"/>
      <c r="D1082" s="61"/>
      <c r="E1082" s="61"/>
      <c r="F1082" s="61"/>
      <c r="G1082" s="61"/>
      <c r="H1082" s="61"/>
      <c r="I1082" s="61"/>
      <c r="J1082" s="61"/>
    </row>
    <row r="1083" spans="1:10" customFormat="1">
      <c r="A1083" s="14" t="s">
        <v>1090</v>
      </c>
      <c r="B1083" s="61"/>
      <c r="C1083" s="61"/>
      <c r="D1083" s="61"/>
      <c r="E1083" s="61"/>
      <c r="F1083" s="61"/>
      <c r="G1083" s="61"/>
      <c r="H1083" s="61"/>
      <c r="I1083" s="61"/>
      <c r="J1083" s="61"/>
    </row>
    <row r="1084" spans="1:10" customFormat="1">
      <c r="A1084" s="14" t="s">
        <v>1091</v>
      </c>
      <c r="B1084" s="61"/>
      <c r="C1084" s="61"/>
      <c r="D1084" s="61"/>
      <c r="E1084" s="61"/>
      <c r="F1084" s="61"/>
      <c r="G1084" s="61"/>
      <c r="H1084" s="61"/>
      <c r="I1084" s="61"/>
      <c r="J1084" s="61"/>
    </row>
    <row r="1085" spans="1:10" customFormat="1">
      <c r="A1085" s="14" t="s">
        <v>1092</v>
      </c>
      <c r="B1085" s="61"/>
      <c r="C1085" s="61"/>
      <c r="D1085" s="61"/>
      <c r="E1085" s="61"/>
      <c r="F1085" s="61"/>
      <c r="G1085" s="61"/>
      <c r="H1085" s="61"/>
      <c r="I1085" s="61"/>
      <c r="J1085" s="61"/>
    </row>
    <row r="1086" spans="1:10" customFormat="1">
      <c r="A1086" s="14" t="s">
        <v>1093</v>
      </c>
      <c r="B1086" s="61"/>
      <c r="C1086" s="61"/>
      <c r="D1086" s="61"/>
      <c r="E1086" s="61"/>
      <c r="F1086" s="61"/>
      <c r="G1086" s="61"/>
      <c r="H1086" s="61"/>
      <c r="I1086" s="61"/>
      <c r="J1086" s="61"/>
    </row>
    <row r="1087" spans="1:10" customFormat="1">
      <c r="A1087" s="14" t="s">
        <v>1094</v>
      </c>
      <c r="B1087" s="61"/>
      <c r="C1087" s="61"/>
      <c r="D1087" s="61"/>
      <c r="E1087" s="61"/>
      <c r="F1087" s="61"/>
      <c r="G1087" s="61"/>
      <c r="H1087" s="61"/>
      <c r="I1087" s="61"/>
      <c r="J1087" s="61"/>
    </row>
    <row r="1088" spans="1:10" customFormat="1">
      <c r="A1088" s="14" t="s">
        <v>1095</v>
      </c>
      <c r="B1088" s="61"/>
      <c r="C1088" s="61"/>
      <c r="D1088" s="61"/>
      <c r="E1088" s="61"/>
      <c r="F1088" s="61"/>
      <c r="G1088" s="61"/>
      <c r="H1088" s="61"/>
      <c r="I1088" s="61"/>
      <c r="J1088" s="61"/>
    </row>
    <row r="1089" spans="1:10" customFormat="1">
      <c r="A1089" s="14" t="s">
        <v>1096</v>
      </c>
      <c r="B1089" s="61"/>
      <c r="C1089" s="61"/>
      <c r="D1089" s="61"/>
      <c r="E1089" s="61"/>
      <c r="F1089" s="61"/>
      <c r="G1089" s="61"/>
      <c r="H1089" s="61"/>
      <c r="I1089" s="61"/>
      <c r="J1089" s="61"/>
    </row>
    <row r="1090" spans="1:10" customFormat="1">
      <c r="A1090" s="14" t="s">
        <v>1097</v>
      </c>
      <c r="B1090" s="61"/>
      <c r="C1090" s="61"/>
      <c r="D1090" s="61"/>
      <c r="E1090" s="61"/>
      <c r="F1090" s="61"/>
      <c r="G1090" s="61"/>
      <c r="H1090" s="61"/>
      <c r="I1090" s="61"/>
      <c r="J1090" s="61"/>
    </row>
    <row r="1091" spans="1:10" customFormat="1">
      <c r="A1091" s="14" t="s">
        <v>1098</v>
      </c>
      <c r="B1091" s="61"/>
      <c r="C1091" s="61"/>
      <c r="D1091" s="61"/>
      <c r="E1091" s="61"/>
      <c r="F1091" s="61"/>
      <c r="G1091" s="61"/>
      <c r="H1091" s="61"/>
      <c r="I1091" s="61"/>
      <c r="J1091" s="61"/>
    </row>
    <row r="1092" spans="1:10" customFormat="1">
      <c r="A1092" s="14" t="s">
        <v>1099</v>
      </c>
      <c r="B1092" s="61"/>
      <c r="C1092" s="61"/>
      <c r="D1092" s="61"/>
      <c r="E1092" s="61"/>
      <c r="F1092" s="61"/>
      <c r="G1092" s="61"/>
      <c r="H1092" s="61"/>
      <c r="I1092" s="61"/>
      <c r="J1092" s="61"/>
    </row>
    <row r="1093" spans="1:10" customFormat="1">
      <c r="A1093" s="14" t="s">
        <v>1100</v>
      </c>
      <c r="B1093" s="61"/>
      <c r="C1093" s="61"/>
      <c r="D1093" s="61"/>
      <c r="E1093" s="61"/>
      <c r="F1093" s="61"/>
      <c r="G1093" s="61"/>
      <c r="H1093" s="61"/>
      <c r="I1093" s="61"/>
      <c r="J1093" s="61"/>
    </row>
    <row r="1094" spans="1:10" customFormat="1">
      <c r="A1094" s="14" t="s">
        <v>1101</v>
      </c>
      <c r="B1094" s="61"/>
      <c r="C1094" s="61"/>
      <c r="D1094" s="61"/>
      <c r="E1094" s="61"/>
      <c r="F1094" s="61"/>
      <c r="G1094" s="61"/>
      <c r="H1094" s="61"/>
      <c r="I1094" s="61"/>
      <c r="J1094" s="61"/>
    </row>
    <row r="1095" spans="1:10" customFormat="1">
      <c r="A1095" s="14" t="s">
        <v>1102</v>
      </c>
      <c r="B1095" s="61"/>
      <c r="C1095" s="61"/>
      <c r="D1095" s="61"/>
      <c r="E1095" s="61"/>
      <c r="F1095" s="61"/>
      <c r="G1095" s="61"/>
      <c r="H1095" s="61"/>
      <c r="I1095" s="61"/>
      <c r="J1095" s="61"/>
    </row>
    <row r="1096" spans="1:10" customFormat="1">
      <c r="A1096" s="14" t="s">
        <v>1103</v>
      </c>
      <c r="B1096" s="61"/>
      <c r="C1096" s="61"/>
      <c r="D1096" s="61"/>
      <c r="E1096" s="61"/>
      <c r="F1096" s="61"/>
      <c r="G1096" s="61"/>
      <c r="H1096" s="61"/>
      <c r="I1096" s="61"/>
      <c r="J1096" s="61"/>
    </row>
    <row r="1097" spans="1:10" customFormat="1">
      <c r="A1097" s="14" t="s">
        <v>1104</v>
      </c>
      <c r="B1097" s="61"/>
      <c r="C1097" s="61"/>
      <c r="D1097" s="61"/>
      <c r="E1097" s="61"/>
      <c r="F1097" s="61"/>
      <c r="G1097" s="61"/>
      <c r="H1097" s="61"/>
      <c r="I1097" s="61"/>
      <c r="J1097" s="61"/>
    </row>
    <row r="1098" spans="1:10" customFormat="1">
      <c r="A1098" s="14" t="s">
        <v>1105</v>
      </c>
      <c r="B1098" s="61"/>
      <c r="C1098" s="61"/>
      <c r="D1098" s="61"/>
      <c r="E1098" s="61"/>
      <c r="F1098" s="61"/>
      <c r="G1098" s="61"/>
      <c r="H1098" s="61"/>
      <c r="I1098" s="61"/>
      <c r="J1098" s="61"/>
    </row>
    <row r="1099" spans="1:10" customFormat="1">
      <c r="A1099" s="14" t="s">
        <v>1106</v>
      </c>
      <c r="B1099" s="61"/>
      <c r="C1099" s="61"/>
      <c r="D1099" s="61"/>
      <c r="E1099" s="61"/>
      <c r="F1099" s="61"/>
      <c r="G1099" s="61"/>
      <c r="H1099" s="61"/>
      <c r="I1099" s="61"/>
      <c r="J1099" s="61"/>
    </row>
    <row r="1100" spans="1:10" customFormat="1">
      <c r="A1100" s="14" t="s">
        <v>1107</v>
      </c>
      <c r="B1100" s="61"/>
      <c r="C1100" s="61"/>
      <c r="D1100" s="61"/>
      <c r="E1100" s="61"/>
      <c r="F1100" s="61"/>
      <c r="G1100" s="61"/>
      <c r="H1100" s="61"/>
      <c r="I1100" s="61"/>
      <c r="J1100" s="61"/>
    </row>
    <row r="1101" spans="1:10" customFormat="1">
      <c r="A1101" s="14" t="s">
        <v>1108</v>
      </c>
      <c r="B1101" s="61"/>
      <c r="C1101" s="61"/>
      <c r="D1101" s="61"/>
      <c r="E1101" s="61"/>
      <c r="F1101" s="61"/>
      <c r="G1101" s="61"/>
      <c r="H1101" s="61"/>
      <c r="I1101" s="61"/>
      <c r="J1101" s="61"/>
    </row>
    <row r="1102" spans="1:10" customFormat="1">
      <c r="A1102" s="14" t="s">
        <v>1109</v>
      </c>
      <c r="B1102" s="61"/>
      <c r="C1102" s="61"/>
      <c r="D1102" s="61"/>
      <c r="E1102" s="61"/>
      <c r="F1102" s="61"/>
      <c r="G1102" s="61"/>
      <c r="H1102" s="61"/>
      <c r="I1102" s="61"/>
      <c r="J1102" s="61"/>
    </row>
    <row r="1103" spans="1:10" customFormat="1">
      <c r="A1103" s="14" t="s">
        <v>1110</v>
      </c>
      <c r="B1103" s="61"/>
      <c r="C1103" s="61"/>
      <c r="D1103" s="61"/>
      <c r="E1103" s="61"/>
      <c r="F1103" s="61"/>
      <c r="G1103" s="61"/>
      <c r="H1103" s="61"/>
      <c r="I1103" s="61"/>
      <c r="J1103" s="61"/>
    </row>
    <row r="1104" spans="1:10" customFormat="1">
      <c r="A1104" s="14" t="s">
        <v>1111</v>
      </c>
      <c r="B1104" s="61"/>
      <c r="C1104" s="61"/>
      <c r="D1104" s="61"/>
      <c r="E1104" s="61"/>
      <c r="F1104" s="61"/>
      <c r="G1104" s="61"/>
      <c r="H1104" s="61"/>
      <c r="I1104" s="61"/>
      <c r="J1104" s="61"/>
    </row>
    <row r="1105" spans="1:10" customFormat="1">
      <c r="A1105" s="14" t="s">
        <v>1112</v>
      </c>
      <c r="B1105" s="61"/>
      <c r="C1105" s="61"/>
      <c r="D1105" s="61"/>
      <c r="E1105" s="61"/>
      <c r="F1105" s="61"/>
      <c r="G1105" s="61"/>
      <c r="H1105" s="61"/>
      <c r="I1105" s="61"/>
      <c r="J1105" s="61"/>
    </row>
    <row r="1106" spans="1:10" customFormat="1">
      <c r="A1106" s="14" t="s">
        <v>1113</v>
      </c>
      <c r="B1106" s="61"/>
      <c r="C1106" s="61"/>
      <c r="D1106" s="61"/>
      <c r="E1106" s="61"/>
      <c r="F1106" s="61"/>
      <c r="G1106" s="61"/>
      <c r="H1106" s="61"/>
      <c r="I1106" s="61"/>
      <c r="J1106" s="61"/>
    </row>
    <row r="1107" spans="1:10" customFormat="1">
      <c r="A1107" s="14" t="s">
        <v>1114</v>
      </c>
      <c r="B1107" s="61"/>
      <c r="C1107" s="61"/>
      <c r="D1107" s="61"/>
      <c r="E1107" s="61"/>
      <c r="F1107" s="61"/>
      <c r="G1107" s="61"/>
      <c r="H1107" s="61"/>
      <c r="I1107" s="61"/>
      <c r="J1107" s="61"/>
    </row>
    <row r="1108" spans="1:10" customFormat="1">
      <c r="A1108" s="14" t="s">
        <v>1115</v>
      </c>
      <c r="B1108" s="61"/>
      <c r="C1108" s="61"/>
      <c r="D1108" s="61"/>
      <c r="E1108" s="61"/>
      <c r="F1108" s="61"/>
      <c r="G1108" s="61"/>
      <c r="H1108" s="61"/>
      <c r="I1108" s="61"/>
      <c r="J1108" s="61"/>
    </row>
    <row r="1109" spans="1:10" customFormat="1">
      <c r="A1109" s="14" t="s">
        <v>1116</v>
      </c>
      <c r="B1109" s="61"/>
      <c r="C1109" s="61"/>
      <c r="D1109" s="61"/>
      <c r="E1109" s="61"/>
      <c r="F1109" s="61"/>
      <c r="G1109" s="61"/>
      <c r="H1109" s="61"/>
      <c r="I1109" s="61"/>
      <c r="J1109" s="61"/>
    </row>
    <row r="1110" spans="1:10" customFormat="1">
      <c r="A1110" s="14" t="s">
        <v>1117</v>
      </c>
      <c r="B1110" s="61"/>
      <c r="C1110" s="61"/>
      <c r="D1110" s="61"/>
      <c r="E1110" s="61"/>
      <c r="F1110" s="61"/>
      <c r="G1110" s="61"/>
      <c r="H1110" s="61"/>
      <c r="I1110" s="61"/>
      <c r="J1110" s="61"/>
    </row>
    <row r="1111" spans="1:10" customFormat="1">
      <c r="A1111" s="14" t="s">
        <v>1118</v>
      </c>
      <c r="B1111" s="61"/>
      <c r="C1111" s="61"/>
      <c r="D1111" s="61"/>
      <c r="E1111" s="61"/>
      <c r="F1111" s="61"/>
      <c r="G1111" s="61"/>
      <c r="H1111" s="61"/>
      <c r="I1111" s="61"/>
      <c r="J1111" s="61"/>
    </row>
    <row r="1112" spans="1:10" customFormat="1">
      <c r="A1112" s="14" t="s">
        <v>1119</v>
      </c>
      <c r="B1112" s="61"/>
      <c r="C1112" s="61"/>
      <c r="D1112" s="61"/>
      <c r="E1112" s="61"/>
      <c r="F1112" s="61"/>
      <c r="G1112" s="61"/>
      <c r="H1112" s="61"/>
      <c r="I1112" s="61"/>
      <c r="J1112" s="61"/>
    </row>
    <row r="1113" spans="1:10" customFormat="1">
      <c r="A1113" s="14" t="s">
        <v>1120</v>
      </c>
      <c r="B1113" s="61"/>
      <c r="C1113" s="61"/>
      <c r="D1113" s="61"/>
      <c r="E1113" s="61"/>
      <c r="F1113" s="61"/>
      <c r="G1113" s="61"/>
      <c r="H1113" s="61"/>
      <c r="I1113" s="61"/>
      <c r="J1113" s="61"/>
    </row>
    <row r="1114" spans="1:10" customFormat="1">
      <c r="A1114" s="14" t="s">
        <v>1121</v>
      </c>
      <c r="B1114" s="61"/>
      <c r="C1114" s="61"/>
      <c r="D1114" s="61"/>
      <c r="E1114" s="61"/>
      <c r="F1114" s="61"/>
      <c r="G1114" s="61"/>
      <c r="H1114" s="61"/>
      <c r="I1114" s="61"/>
      <c r="J1114" s="61"/>
    </row>
    <row r="1115" spans="1:10" customFormat="1">
      <c r="A1115" s="14" t="s">
        <v>1122</v>
      </c>
    </row>
    <row r="1116" spans="1:10" customFormat="1">
      <c r="A1116" s="14" t="s">
        <v>1123</v>
      </c>
    </row>
    <row r="1117" spans="1:10" customFormat="1">
      <c r="A1117" s="14" t="s">
        <v>1124</v>
      </c>
    </row>
    <row r="1118" spans="1:10" customFormat="1">
      <c r="A1118" s="14" t="s">
        <v>1125</v>
      </c>
    </row>
    <row r="1119" spans="1:10" customFormat="1">
      <c r="A1119" s="14" t="s">
        <v>1126</v>
      </c>
    </row>
    <row r="1120" spans="1:10" customFormat="1">
      <c r="A1120" s="14" t="s">
        <v>1127</v>
      </c>
    </row>
    <row r="1121" spans="1:1" customFormat="1">
      <c r="A1121" s="14" t="s">
        <v>1128</v>
      </c>
    </row>
    <row r="1122" spans="1:1" customFormat="1">
      <c r="A1122" s="14" t="s">
        <v>1129</v>
      </c>
    </row>
    <row r="1123" spans="1:1" customFormat="1">
      <c r="A1123" s="14" t="s">
        <v>1130</v>
      </c>
    </row>
    <row r="1124" spans="1:1" customFormat="1">
      <c r="A1124" s="14" t="s">
        <v>1131</v>
      </c>
    </row>
    <row r="1125" spans="1:1" customFormat="1">
      <c r="A1125" s="14" t="s">
        <v>1132</v>
      </c>
    </row>
    <row r="1126" spans="1:1" customFormat="1">
      <c r="A1126" s="14" t="s">
        <v>1133</v>
      </c>
    </row>
    <row r="1127" spans="1:1" customFormat="1">
      <c r="A1127" s="14" t="s">
        <v>1134</v>
      </c>
    </row>
    <row r="1128" spans="1:1" customFormat="1">
      <c r="A1128" s="14" t="s">
        <v>1135</v>
      </c>
    </row>
    <row r="1129" spans="1:1" customFormat="1">
      <c r="A1129" s="14" t="s">
        <v>1136</v>
      </c>
    </row>
    <row r="1130" spans="1:1" customFormat="1">
      <c r="A1130" s="14" t="s">
        <v>1137</v>
      </c>
    </row>
    <row r="1131" spans="1:1" customFormat="1">
      <c r="A1131" s="14" t="s">
        <v>1138</v>
      </c>
    </row>
    <row r="1132" spans="1:1" customFormat="1">
      <c r="A1132" s="14" t="s">
        <v>1139</v>
      </c>
    </row>
    <row r="1133" spans="1:1" customFormat="1">
      <c r="A1133" s="14" t="s">
        <v>1140</v>
      </c>
    </row>
    <row r="1134" spans="1:1" customFormat="1">
      <c r="A1134" s="14" t="s">
        <v>1141</v>
      </c>
    </row>
    <row r="1135" spans="1:1" customFormat="1">
      <c r="A1135" s="14" t="s">
        <v>1142</v>
      </c>
    </row>
    <row r="1136" spans="1:1" customFormat="1">
      <c r="A1136" s="14" t="s">
        <v>1143</v>
      </c>
    </row>
    <row r="1137" spans="1:1" customFormat="1">
      <c r="A1137" s="14" t="s">
        <v>1144</v>
      </c>
    </row>
    <row r="1138" spans="1:1" customFormat="1">
      <c r="A1138" s="14" t="s">
        <v>1145</v>
      </c>
    </row>
    <row r="1139" spans="1:1" customFormat="1">
      <c r="A1139" s="14" t="s">
        <v>1146</v>
      </c>
    </row>
    <row r="1140" spans="1:1" customFormat="1">
      <c r="A1140" s="14" t="s">
        <v>1147</v>
      </c>
    </row>
    <row r="1141" spans="1:1" customFormat="1">
      <c r="A1141" s="14" t="s">
        <v>1148</v>
      </c>
    </row>
    <row r="1142" spans="1:1" customFormat="1">
      <c r="A1142" s="14" t="s">
        <v>1149</v>
      </c>
    </row>
    <row r="1143" spans="1:1" customFormat="1">
      <c r="A1143" s="14" t="s">
        <v>1150</v>
      </c>
    </row>
    <row r="1144" spans="1:1" customFormat="1">
      <c r="A1144" s="14" t="s">
        <v>1151</v>
      </c>
    </row>
    <row r="1145" spans="1:1" customFormat="1">
      <c r="A1145" s="14" t="s">
        <v>1152</v>
      </c>
    </row>
    <row r="1146" spans="1:1" customFormat="1">
      <c r="A1146" s="14" t="s">
        <v>1153</v>
      </c>
    </row>
    <row r="1147" spans="1:1" customFormat="1">
      <c r="A1147" s="14" t="s">
        <v>1154</v>
      </c>
    </row>
    <row r="1148" spans="1:1" customFormat="1">
      <c r="A1148" s="14" t="s">
        <v>1155</v>
      </c>
    </row>
    <row r="1149" spans="1:1" customFormat="1">
      <c r="A1149" s="14" t="s">
        <v>1156</v>
      </c>
    </row>
    <row r="1150" spans="1:1" customFormat="1">
      <c r="A1150" s="14" t="s">
        <v>1157</v>
      </c>
    </row>
    <row r="1151" spans="1:1" customFormat="1">
      <c r="A1151" s="14" t="s">
        <v>1158</v>
      </c>
    </row>
    <row r="1152" spans="1:1" customFormat="1">
      <c r="A1152" s="14" t="s">
        <v>1159</v>
      </c>
    </row>
    <row r="1153" spans="1:1" customFormat="1">
      <c r="A1153" s="14" t="s">
        <v>1160</v>
      </c>
    </row>
    <row r="1154" spans="1:1" customFormat="1">
      <c r="A1154" s="14" t="s">
        <v>1161</v>
      </c>
    </row>
    <row r="1155" spans="1:1" customFormat="1">
      <c r="A1155" s="14" t="s">
        <v>1162</v>
      </c>
    </row>
    <row r="1156" spans="1:1" customFormat="1">
      <c r="A1156" s="14" t="s">
        <v>1163</v>
      </c>
    </row>
    <row r="1157" spans="1:1" customFormat="1">
      <c r="A1157" s="14" t="s">
        <v>1164</v>
      </c>
    </row>
    <row r="1158" spans="1:1" customFormat="1">
      <c r="A1158" s="14" t="s">
        <v>1165</v>
      </c>
    </row>
    <row r="1159" spans="1:1" customFormat="1">
      <c r="A1159" s="14" t="s">
        <v>1166</v>
      </c>
    </row>
    <row r="1160" spans="1:1" customFormat="1">
      <c r="A1160" s="14" t="s">
        <v>1167</v>
      </c>
    </row>
    <row r="1161" spans="1:1" customFormat="1">
      <c r="A1161" s="14" t="s">
        <v>1168</v>
      </c>
    </row>
    <row r="1162" spans="1:1" customFormat="1">
      <c r="A1162" s="14" t="s">
        <v>1169</v>
      </c>
    </row>
    <row r="1163" spans="1:1" customFormat="1">
      <c r="A1163" s="14" t="s">
        <v>1170</v>
      </c>
    </row>
    <row r="1164" spans="1:1" customFormat="1">
      <c r="A1164" s="14" t="s">
        <v>1171</v>
      </c>
    </row>
    <row r="1165" spans="1:1" customFormat="1">
      <c r="A1165" s="14" t="s">
        <v>1172</v>
      </c>
    </row>
    <row r="1166" spans="1:1" customFormat="1">
      <c r="A1166" s="14" t="s">
        <v>1173</v>
      </c>
    </row>
    <row r="1167" spans="1:1" customFormat="1">
      <c r="A1167" s="14" t="s">
        <v>1174</v>
      </c>
    </row>
    <row r="1168" spans="1:1" customFormat="1">
      <c r="A1168" s="14" t="s">
        <v>1175</v>
      </c>
    </row>
    <row r="1169" spans="1:1" customFormat="1">
      <c r="A1169" s="14" t="s">
        <v>1176</v>
      </c>
    </row>
    <row r="1170" spans="1:1" customFormat="1">
      <c r="A1170" s="14" t="s">
        <v>1177</v>
      </c>
    </row>
    <row r="1171" spans="1:1" customFormat="1">
      <c r="A1171" s="14" t="s">
        <v>1178</v>
      </c>
    </row>
    <row r="1172" spans="1:1" customFormat="1">
      <c r="A1172" s="14" t="s">
        <v>1179</v>
      </c>
    </row>
    <row r="1173" spans="1:1" customFormat="1">
      <c r="A1173" s="14" t="s">
        <v>1180</v>
      </c>
    </row>
    <row r="1174" spans="1:1" customFormat="1">
      <c r="A1174" s="14" t="s">
        <v>1181</v>
      </c>
    </row>
    <row r="1175" spans="1:1" customFormat="1">
      <c r="A1175" s="14" t="s">
        <v>1182</v>
      </c>
    </row>
    <row r="1176" spans="1:1" customFormat="1">
      <c r="A1176" s="14" t="s">
        <v>1183</v>
      </c>
    </row>
    <row r="1177" spans="1:1" customFormat="1">
      <c r="A1177" s="14" t="s">
        <v>1184</v>
      </c>
    </row>
    <row r="1178" spans="1:1" customFormat="1">
      <c r="A1178" s="14" t="s">
        <v>1185</v>
      </c>
    </row>
    <row r="1179" spans="1:1" customFormat="1">
      <c r="A1179" s="14" t="s">
        <v>1186</v>
      </c>
    </row>
    <row r="1180" spans="1:1" customFormat="1">
      <c r="A1180" s="14" t="s">
        <v>1187</v>
      </c>
    </row>
    <row r="1181" spans="1:1" customFormat="1">
      <c r="A1181" s="14" t="s">
        <v>1188</v>
      </c>
    </row>
    <row r="1182" spans="1:1" customFormat="1">
      <c r="A1182" s="14" t="s">
        <v>1189</v>
      </c>
    </row>
    <row r="1183" spans="1:1" customFormat="1">
      <c r="A1183" s="14" t="s">
        <v>1190</v>
      </c>
    </row>
    <row r="1184" spans="1:1" customFormat="1">
      <c r="A1184" s="14" t="s">
        <v>1191</v>
      </c>
    </row>
    <row r="1185" spans="1:1" customFormat="1">
      <c r="A1185" s="14" t="s">
        <v>1192</v>
      </c>
    </row>
    <row r="1186" spans="1:1" customFormat="1">
      <c r="A1186" s="14" t="s">
        <v>1193</v>
      </c>
    </row>
    <row r="1187" spans="1:1" customFormat="1">
      <c r="A1187" s="14" t="s">
        <v>1194</v>
      </c>
    </row>
    <row r="1188" spans="1:1" customFormat="1">
      <c r="A1188" s="14" t="s">
        <v>1195</v>
      </c>
    </row>
    <row r="1189" spans="1:1" customFormat="1">
      <c r="A1189" s="14" t="s">
        <v>1196</v>
      </c>
    </row>
    <row r="1190" spans="1:1" customFormat="1">
      <c r="A1190" s="14" t="s">
        <v>1197</v>
      </c>
    </row>
    <row r="1191" spans="1:1" customFormat="1">
      <c r="A1191" s="14" t="s">
        <v>1198</v>
      </c>
    </row>
    <row r="1192" spans="1:1" customFormat="1">
      <c r="A1192" s="14" t="s">
        <v>1199</v>
      </c>
    </row>
    <row r="1193" spans="1:1" customFormat="1">
      <c r="A1193" s="14" t="s">
        <v>1200</v>
      </c>
    </row>
    <row r="1194" spans="1:1" customFormat="1">
      <c r="A1194" s="14" t="s">
        <v>1201</v>
      </c>
    </row>
    <row r="1195" spans="1:1" customFormat="1">
      <c r="A1195" s="14" t="s">
        <v>1202</v>
      </c>
    </row>
    <row r="1196" spans="1:1" customFormat="1">
      <c r="A1196" s="14" t="s">
        <v>1203</v>
      </c>
    </row>
    <row r="1197" spans="1:1" customFormat="1">
      <c r="A1197" s="14" t="s">
        <v>1204</v>
      </c>
    </row>
    <row r="1198" spans="1:1" customFormat="1">
      <c r="A1198" s="14" t="s">
        <v>1205</v>
      </c>
    </row>
    <row r="1199" spans="1:1" customFormat="1">
      <c r="A1199" s="14" t="s">
        <v>1206</v>
      </c>
    </row>
    <row r="1200" spans="1:1" customFormat="1">
      <c r="A1200" s="14" t="s">
        <v>1207</v>
      </c>
    </row>
    <row r="1201" spans="1:1" customFormat="1">
      <c r="A1201" s="14" t="s">
        <v>1208</v>
      </c>
    </row>
    <row r="1202" spans="1:1" customFormat="1">
      <c r="A1202" s="14" t="s">
        <v>1209</v>
      </c>
    </row>
    <row r="1203" spans="1:1" customFormat="1">
      <c r="A1203" s="14" t="s">
        <v>1210</v>
      </c>
    </row>
    <row r="1204" spans="1:1" customFormat="1">
      <c r="A1204" s="14" t="s">
        <v>1211</v>
      </c>
    </row>
    <row r="1205" spans="1:1" customFormat="1">
      <c r="A1205" s="14" t="s">
        <v>1212</v>
      </c>
    </row>
    <row r="1206" spans="1:1" customFormat="1">
      <c r="A1206" s="14" t="s">
        <v>1213</v>
      </c>
    </row>
    <row r="1207" spans="1:1" customFormat="1">
      <c r="A1207" s="14" t="s">
        <v>1214</v>
      </c>
    </row>
    <row r="1208" spans="1:1" customFormat="1">
      <c r="A1208" s="14" t="s">
        <v>1215</v>
      </c>
    </row>
    <row r="1209" spans="1:1" customFormat="1">
      <c r="A1209" s="14" t="s">
        <v>1216</v>
      </c>
    </row>
    <row r="1210" spans="1:1" customFormat="1">
      <c r="A1210" s="14" t="s">
        <v>1217</v>
      </c>
    </row>
    <row r="1211" spans="1:1" customFormat="1">
      <c r="A1211" s="14" t="s">
        <v>1218</v>
      </c>
    </row>
    <row r="1212" spans="1:1" customFormat="1">
      <c r="A1212" s="14" t="s">
        <v>1219</v>
      </c>
    </row>
    <row r="1213" spans="1:1" customFormat="1">
      <c r="A1213" s="14" t="s">
        <v>1220</v>
      </c>
    </row>
    <row r="1214" spans="1:1" customFormat="1">
      <c r="A1214" s="14" t="s">
        <v>1221</v>
      </c>
    </row>
    <row r="1215" spans="1:1" customFormat="1">
      <c r="A1215" s="14" t="s">
        <v>1222</v>
      </c>
    </row>
    <row r="1216" spans="1:1" customFormat="1">
      <c r="A1216" s="14" t="s">
        <v>1223</v>
      </c>
    </row>
    <row r="1217" spans="1:1" customFormat="1">
      <c r="A1217" s="14" t="s">
        <v>1224</v>
      </c>
    </row>
    <row r="1218" spans="1:1" customFormat="1">
      <c r="A1218" s="14" t="s">
        <v>1225</v>
      </c>
    </row>
    <row r="1219" spans="1:1" customFormat="1">
      <c r="A1219" s="14" t="s">
        <v>1226</v>
      </c>
    </row>
    <row r="1220" spans="1:1" customFormat="1">
      <c r="A1220" s="14" t="s">
        <v>1227</v>
      </c>
    </row>
    <row r="1221" spans="1:1" customFormat="1">
      <c r="A1221" s="14" t="s">
        <v>1228</v>
      </c>
    </row>
    <row r="1222" spans="1:1" customFormat="1">
      <c r="A1222" s="14" t="s">
        <v>1229</v>
      </c>
    </row>
    <row r="1223" spans="1:1" customFormat="1">
      <c r="A1223" s="14" t="s">
        <v>1230</v>
      </c>
    </row>
    <row r="1224" spans="1:1" customFormat="1">
      <c r="A1224" s="14" t="s">
        <v>1231</v>
      </c>
    </row>
    <row r="1225" spans="1:1" customFormat="1">
      <c r="A1225" s="14" t="s">
        <v>1232</v>
      </c>
    </row>
    <row r="1226" spans="1:1" customFormat="1">
      <c r="A1226" s="14" t="s">
        <v>1233</v>
      </c>
    </row>
    <row r="1227" spans="1:1" customFormat="1">
      <c r="A1227" s="14" t="s">
        <v>1234</v>
      </c>
    </row>
    <row r="1228" spans="1:1" customFormat="1">
      <c r="A1228" s="14" t="s">
        <v>1235</v>
      </c>
    </row>
    <row r="1229" spans="1:1" customFormat="1">
      <c r="A1229" s="14" t="s">
        <v>1236</v>
      </c>
    </row>
    <row r="1230" spans="1:1" customFormat="1">
      <c r="A1230" s="14" t="s">
        <v>1237</v>
      </c>
    </row>
    <row r="1231" spans="1:1" customFormat="1">
      <c r="A1231" s="14" t="s">
        <v>1238</v>
      </c>
    </row>
    <row r="1232" spans="1:1" customFormat="1">
      <c r="A1232" s="14" t="s">
        <v>1239</v>
      </c>
    </row>
    <row r="1233" spans="1:1" customFormat="1">
      <c r="A1233" s="14" t="s">
        <v>1240</v>
      </c>
    </row>
    <row r="1234" spans="1:1" customFormat="1">
      <c r="A1234" s="14" t="s">
        <v>1241</v>
      </c>
    </row>
    <row r="1235" spans="1:1" customFormat="1">
      <c r="A1235" s="14" t="s">
        <v>1242</v>
      </c>
    </row>
    <row r="1236" spans="1:1" customFormat="1">
      <c r="A1236" s="14" t="s">
        <v>1243</v>
      </c>
    </row>
    <row r="1237" spans="1:1" customFormat="1">
      <c r="A1237" s="14" t="s">
        <v>1244</v>
      </c>
    </row>
    <row r="1238" spans="1:1" customFormat="1">
      <c r="A1238" s="14" t="s">
        <v>1245</v>
      </c>
    </row>
    <row r="1239" spans="1:1" customFormat="1">
      <c r="A1239" s="14" t="s">
        <v>1246</v>
      </c>
    </row>
    <row r="1240" spans="1:1" customFormat="1">
      <c r="A1240" s="14" t="s">
        <v>1247</v>
      </c>
    </row>
    <row r="1241" spans="1:1" customFormat="1">
      <c r="A1241" s="14" t="s">
        <v>1248</v>
      </c>
    </row>
    <row r="1242" spans="1:1" customFormat="1">
      <c r="A1242" s="14" t="s">
        <v>1249</v>
      </c>
    </row>
    <row r="1243" spans="1:1" customFormat="1">
      <c r="A1243" s="14" t="s">
        <v>1250</v>
      </c>
    </row>
    <row r="1244" spans="1:1" customFormat="1">
      <c r="A1244" s="14" t="s">
        <v>1251</v>
      </c>
    </row>
    <row r="1245" spans="1:1" customFormat="1">
      <c r="A1245" s="14" t="s">
        <v>1252</v>
      </c>
    </row>
    <row r="1246" spans="1:1" customFormat="1">
      <c r="A1246" s="14" t="s">
        <v>1253</v>
      </c>
    </row>
    <row r="1247" spans="1:1" customFormat="1">
      <c r="A1247" s="14" t="s">
        <v>1254</v>
      </c>
    </row>
    <row r="1248" spans="1:1" customFormat="1">
      <c r="A1248" s="14" t="s">
        <v>1255</v>
      </c>
    </row>
    <row r="1249" spans="1:1" customFormat="1">
      <c r="A1249" s="14" t="s">
        <v>1256</v>
      </c>
    </row>
    <row r="1250" spans="1:1" customFormat="1">
      <c r="A1250" s="14" t="s">
        <v>1257</v>
      </c>
    </row>
    <row r="1251" spans="1:1" customFormat="1">
      <c r="A1251" s="14" t="s">
        <v>1258</v>
      </c>
    </row>
    <row r="1252" spans="1:1" customFormat="1">
      <c r="A1252" s="14" t="s">
        <v>1259</v>
      </c>
    </row>
    <row r="1253" spans="1:1" customFormat="1">
      <c r="A1253" s="14" t="s">
        <v>1260</v>
      </c>
    </row>
    <row r="1254" spans="1:1" customFormat="1">
      <c r="A1254" s="14" t="s">
        <v>1261</v>
      </c>
    </row>
    <row r="1255" spans="1:1" customFormat="1">
      <c r="A1255" s="14" t="s">
        <v>1262</v>
      </c>
    </row>
    <row r="1256" spans="1:1" customFormat="1">
      <c r="A1256" s="14" t="s">
        <v>1263</v>
      </c>
    </row>
    <row r="1257" spans="1:1" customFormat="1">
      <c r="A1257" s="14" t="s">
        <v>1264</v>
      </c>
    </row>
    <row r="1258" spans="1:1" customFormat="1">
      <c r="A1258" s="14" t="s">
        <v>1265</v>
      </c>
    </row>
    <row r="1259" spans="1:1" customFormat="1">
      <c r="A1259" s="14" t="s">
        <v>1266</v>
      </c>
    </row>
    <row r="1260" spans="1:1" customFormat="1">
      <c r="A1260" s="14" t="s">
        <v>1267</v>
      </c>
    </row>
    <row r="1261" spans="1:1" customFormat="1">
      <c r="A1261" s="14" t="s">
        <v>1268</v>
      </c>
    </row>
    <row r="1262" spans="1:1" customFormat="1">
      <c r="A1262" s="14" t="s">
        <v>1269</v>
      </c>
    </row>
    <row r="1263" spans="1:1" customFormat="1">
      <c r="A1263" s="14" t="s">
        <v>1270</v>
      </c>
    </row>
    <row r="1264" spans="1:1" customFormat="1">
      <c r="A1264" s="14" t="s">
        <v>1271</v>
      </c>
    </row>
    <row r="1265" spans="1:1" customFormat="1">
      <c r="A1265" s="14" t="s">
        <v>1272</v>
      </c>
    </row>
    <row r="1266" spans="1:1" customFormat="1">
      <c r="A1266" s="14" t="s">
        <v>1273</v>
      </c>
    </row>
    <row r="1267" spans="1:1" customFormat="1">
      <c r="A1267" s="14" t="s">
        <v>1274</v>
      </c>
    </row>
    <row r="1268" spans="1:1" customFormat="1">
      <c r="A1268" s="14" t="s">
        <v>1275</v>
      </c>
    </row>
    <row r="1269" spans="1:1" customFormat="1">
      <c r="A1269" s="14" t="s">
        <v>1276</v>
      </c>
    </row>
    <row r="1270" spans="1:1" customFormat="1">
      <c r="A1270" s="14" t="s">
        <v>1277</v>
      </c>
    </row>
    <row r="1271" spans="1:1" customFormat="1">
      <c r="A1271" s="14" t="s">
        <v>1278</v>
      </c>
    </row>
    <row r="1272" spans="1:1" customFormat="1">
      <c r="A1272" s="14" t="s">
        <v>1279</v>
      </c>
    </row>
    <row r="1273" spans="1:1" customFormat="1">
      <c r="A1273" s="14" t="s">
        <v>1280</v>
      </c>
    </row>
    <row r="1274" spans="1:1" customFormat="1">
      <c r="A1274" s="14" t="s">
        <v>1281</v>
      </c>
    </row>
    <row r="1275" spans="1:1" customFormat="1">
      <c r="A1275" s="14" t="s">
        <v>1282</v>
      </c>
    </row>
    <row r="1276" spans="1:1" customFormat="1">
      <c r="A1276" s="14" t="s">
        <v>1283</v>
      </c>
    </row>
    <row r="1277" spans="1:1" customFormat="1">
      <c r="A1277" s="14" t="s">
        <v>1284</v>
      </c>
    </row>
    <row r="1278" spans="1:1" customFormat="1">
      <c r="A1278" s="14" t="s">
        <v>1285</v>
      </c>
    </row>
    <row r="1279" spans="1:1" customFormat="1">
      <c r="A1279" s="14" t="s">
        <v>1286</v>
      </c>
    </row>
    <row r="1280" spans="1:1" customFormat="1">
      <c r="A1280" s="14" t="s">
        <v>1287</v>
      </c>
    </row>
    <row r="1281" spans="1:1" customFormat="1">
      <c r="A1281" s="14" t="s">
        <v>1288</v>
      </c>
    </row>
    <row r="1282" spans="1:1" customFormat="1">
      <c r="A1282" s="14" t="s">
        <v>1289</v>
      </c>
    </row>
    <row r="1283" spans="1:1" customFormat="1">
      <c r="A1283" s="14" t="s">
        <v>1290</v>
      </c>
    </row>
    <row r="1284" spans="1:1" customFormat="1">
      <c r="A1284" s="14" t="s">
        <v>1291</v>
      </c>
    </row>
    <row r="1285" spans="1:1" customFormat="1">
      <c r="A1285" s="14" t="s">
        <v>1292</v>
      </c>
    </row>
    <row r="1286" spans="1:1" customFormat="1">
      <c r="A1286" s="14" t="s">
        <v>1293</v>
      </c>
    </row>
    <row r="1287" spans="1:1" customFormat="1">
      <c r="A1287" s="14" t="s">
        <v>1294</v>
      </c>
    </row>
    <row r="1288" spans="1:1" customFormat="1">
      <c r="A1288" s="14" t="s">
        <v>1295</v>
      </c>
    </row>
    <row r="1289" spans="1:1" customFormat="1">
      <c r="A1289" s="14" t="s">
        <v>1296</v>
      </c>
    </row>
    <row r="1290" spans="1:1" customFormat="1">
      <c r="A1290" s="14" t="s">
        <v>1297</v>
      </c>
    </row>
    <row r="1291" spans="1:1" customFormat="1">
      <c r="A1291" s="14" t="s">
        <v>1298</v>
      </c>
    </row>
    <row r="1292" spans="1:1" customFormat="1">
      <c r="A1292" s="14" t="s">
        <v>1299</v>
      </c>
    </row>
    <row r="1293" spans="1:1" customFormat="1">
      <c r="A1293" s="14" t="s">
        <v>1300</v>
      </c>
    </row>
    <row r="1294" spans="1:1" customFormat="1">
      <c r="A1294" s="14" t="s">
        <v>1301</v>
      </c>
    </row>
    <row r="1295" spans="1:1" customFormat="1">
      <c r="A1295" s="14" t="s">
        <v>1302</v>
      </c>
    </row>
    <row r="1296" spans="1:1" customFormat="1">
      <c r="A1296" s="14" t="s">
        <v>1303</v>
      </c>
    </row>
    <row r="1297" spans="1:1" customFormat="1">
      <c r="A1297" s="14" t="s">
        <v>1304</v>
      </c>
    </row>
    <row r="1298" spans="1:1" customFormat="1">
      <c r="A1298" s="14" t="s">
        <v>1305</v>
      </c>
    </row>
    <row r="1299" spans="1:1" customFormat="1">
      <c r="A1299" s="14" t="s">
        <v>1306</v>
      </c>
    </row>
    <row r="1300" spans="1:1" customFormat="1">
      <c r="A1300" s="14" t="s">
        <v>1307</v>
      </c>
    </row>
    <row r="1301" spans="1:1" customFormat="1">
      <c r="A1301" s="14" t="s">
        <v>1308</v>
      </c>
    </row>
    <row r="1302" spans="1:1" customFormat="1">
      <c r="A1302" s="14" t="s">
        <v>1309</v>
      </c>
    </row>
    <row r="1303" spans="1:1" customFormat="1">
      <c r="A1303" s="14" t="s">
        <v>1310</v>
      </c>
    </row>
    <row r="1304" spans="1:1" customFormat="1">
      <c r="A1304" s="14" t="s">
        <v>1311</v>
      </c>
    </row>
    <row r="1305" spans="1:1" customFormat="1">
      <c r="A1305" s="14" t="s">
        <v>1312</v>
      </c>
    </row>
    <row r="1306" spans="1:1" customFormat="1">
      <c r="A1306" s="14" t="s">
        <v>1313</v>
      </c>
    </row>
    <row r="1307" spans="1:1" customFormat="1">
      <c r="A1307" s="14" t="s">
        <v>1314</v>
      </c>
    </row>
    <row r="1308" spans="1:1" customFormat="1">
      <c r="A1308" s="14" t="s">
        <v>1315</v>
      </c>
    </row>
    <row r="1309" spans="1:1" customFormat="1">
      <c r="A1309" s="14" t="s">
        <v>1316</v>
      </c>
    </row>
    <row r="1310" spans="1:1" customFormat="1">
      <c r="A1310" s="14" t="s">
        <v>1317</v>
      </c>
    </row>
    <row r="1311" spans="1:1" customFormat="1">
      <c r="A1311" s="14" t="s">
        <v>1318</v>
      </c>
    </row>
    <row r="1312" spans="1:1" customFormat="1">
      <c r="A1312" s="14" t="s">
        <v>1319</v>
      </c>
    </row>
    <row r="1313" spans="1:1" customFormat="1">
      <c r="A1313" s="14" t="s">
        <v>1320</v>
      </c>
    </row>
    <row r="1314" spans="1:1" customFormat="1">
      <c r="A1314" s="14" t="s">
        <v>1321</v>
      </c>
    </row>
    <row r="1315" spans="1:1" customFormat="1">
      <c r="A1315" s="14" t="s">
        <v>1322</v>
      </c>
    </row>
    <row r="1316" spans="1:1" customFormat="1">
      <c r="A1316" s="14" t="s">
        <v>1323</v>
      </c>
    </row>
    <row r="1317" spans="1:1" customFormat="1">
      <c r="A1317" s="14" t="s">
        <v>1324</v>
      </c>
    </row>
    <row r="1318" spans="1:1" customFormat="1">
      <c r="A1318" s="14" t="s">
        <v>1325</v>
      </c>
    </row>
    <row r="1319" spans="1:1" customFormat="1">
      <c r="A1319" s="14" t="s">
        <v>1326</v>
      </c>
    </row>
    <row r="1320" spans="1:1" customFormat="1">
      <c r="A1320" s="14" t="s">
        <v>1327</v>
      </c>
    </row>
    <row r="1321" spans="1:1" customFormat="1">
      <c r="A1321" s="14" t="s">
        <v>1328</v>
      </c>
    </row>
    <row r="1322" spans="1:1" customFormat="1">
      <c r="A1322" s="14" t="s">
        <v>1329</v>
      </c>
    </row>
    <row r="1323" spans="1:1" customFormat="1">
      <c r="A1323" s="14" t="s">
        <v>1330</v>
      </c>
    </row>
    <row r="1324" spans="1:1" customFormat="1">
      <c r="A1324" s="14" t="s">
        <v>1331</v>
      </c>
    </row>
    <row r="1325" spans="1:1" customFormat="1">
      <c r="A1325" s="14" t="s">
        <v>1332</v>
      </c>
    </row>
    <row r="1326" spans="1:1" customFormat="1">
      <c r="A1326" s="14" t="s">
        <v>1333</v>
      </c>
    </row>
    <row r="1327" spans="1:1" customFormat="1">
      <c r="A1327" s="14" t="s">
        <v>1334</v>
      </c>
    </row>
    <row r="1328" spans="1:1" customFormat="1">
      <c r="A1328" s="14" t="s">
        <v>1335</v>
      </c>
    </row>
    <row r="1329" spans="1:1" customFormat="1">
      <c r="A1329" s="14" t="s">
        <v>1336</v>
      </c>
    </row>
    <row r="1330" spans="1:1" customFormat="1">
      <c r="A1330" s="14" t="s">
        <v>1337</v>
      </c>
    </row>
    <row r="1331" spans="1:1" customFormat="1">
      <c r="A1331" s="14" t="s">
        <v>1338</v>
      </c>
    </row>
    <row r="1332" spans="1:1" customFormat="1">
      <c r="A1332" s="14" t="s">
        <v>1339</v>
      </c>
    </row>
    <row r="1333" spans="1:1" customFormat="1">
      <c r="A1333" s="14" t="s">
        <v>1340</v>
      </c>
    </row>
    <row r="1334" spans="1:1" customFormat="1">
      <c r="A1334" s="14" t="s">
        <v>1341</v>
      </c>
    </row>
    <row r="1335" spans="1:1" customFormat="1">
      <c r="A1335" s="14" t="s">
        <v>1342</v>
      </c>
    </row>
    <row r="1336" spans="1:1" customFormat="1">
      <c r="A1336" s="14" t="s">
        <v>1343</v>
      </c>
    </row>
    <row r="1337" spans="1:1" customFormat="1">
      <c r="A1337" s="14" t="s">
        <v>1344</v>
      </c>
    </row>
    <row r="1338" spans="1:1" customFormat="1">
      <c r="A1338" s="14" t="s">
        <v>1345</v>
      </c>
    </row>
    <row r="1339" spans="1:1" customFormat="1">
      <c r="A1339" s="14" t="s">
        <v>1346</v>
      </c>
    </row>
    <row r="1340" spans="1:1" customFormat="1">
      <c r="A1340" s="14" t="s">
        <v>1347</v>
      </c>
    </row>
    <row r="1341" spans="1:1" customFormat="1">
      <c r="A1341" s="14" t="s">
        <v>1348</v>
      </c>
    </row>
    <row r="1342" spans="1:1" customFormat="1">
      <c r="A1342" s="14" t="s">
        <v>1349</v>
      </c>
    </row>
    <row r="1343" spans="1:1" customFormat="1">
      <c r="A1343" s="14" t="s">
        <v>1350</v>
      </c>
    </row>
    <row r="1344" spans="1:1" customFormat="1">
      <c r="A1344" s="14" t="s">
        <v>1351</v>
      </c>
    </row>
    <row r="1345" spans="1:1" customFormat="1">
      <c r="A1345" s="14" t="s">
        <v>1352</v>
      </c>
    </row>
    <row r="1346" spans="1:1" customFormat="1">
      <c r="A1346" s="14" t="s">
        <v>1353</v>
      </c>
    </row>
    <row r="1347" spans="1:1" customFormat="1">
      <c r="A1347" s="14" t="s">
        <v>1354</v>
      </c>
    </row>
    <row r="1348" spans="1:1" customFormat="1">
      <c r="A1348" s="14" t="s">
        <v>1355</v>
      </c>
    </row>
    <row r="1349" spans="1:1" customFormat="1">
      <c r="A1349" s="14" t="s">
        <v>1356</v>
      </c>
    </row>
    <row r="1350" spans="1:1" customFormat="1">
      <c r="A1350" s="14" t="s">
        <v>1357</v>
      </c>
    </row>
    <row r="1351" spans="1:1" customFormat="1">
      <c r="A1351" s="14" t="s">
        <v>1358</v>
      </c>
    </row>
    <row r="1352" spans="1:1" customFormat="1">
      <c r="A1352" s="14" t="s">
        <v>1359</v>
      </c>
    </row>
    <row r="1353" spans="1:1" customFormat="1">
      <c r="A1353" s="14" t="s">
        <v>1360</v>
      </c>
    </row>
    <row r="1354" spans="1:1" customFormat="1">
      <c r="A1354" s="14" t="s">
        <v>1361</v>
      </c>
    </row>
    <row r="1355" spans="1:1" customFormat="1">
      <c r="A1355" s="14" t="s">
        <v>1362</v>
      </c>
    </row>
    <row r="1356" spans="1:1" customFormat="1">
      <c r="A1356" s="14" t="s">
        <v>1363</v>
      </c>
    </row>
    <row r="1357" spans="1:1" customFormat="1">
      <c r="A1357" s="14" t="s">
        <v>1364</v>
      </c>
    </row>
    <row r="1358" spans="1:1" customFormat="1">
      <c r="A1358" s="14" t="s">
        <v>1365</v>
      </c>
    </row>
    <row r="1359" spans="1:1" customFormat="1">
      <c r="A1359" s="14" t="s">
        <v>1366</v>
      </c>
    </row>
    <row r="1360" spans="1:1" customFormat="1">
      <c r="A1360" s="14" t="s">
        <v>1367</v>
      </c>
    </row>
    <row r="1361" spans="1:1" customFormat="1">
      <c r="A1361" s="14" t="s">
        <v>1368</v>
      </c>
    </row>
    <row r="1362" spans="1:1" customFormat="1">
      <c r="A1362" s="14" t="s">
        <v>1369</v>
      </c>
    </row>
    <row r="1363" spans="1:1" customFormat="1">
      <c r="A1363" s="14" t="s">
        <v>1370</v>
      </c>
    </row>
    <row r="1364" spans="1:1" customFormat="1">
      <c r="A1364" s="14" t="s">
        <v>1371</v>
      </c>
    </row>
    <row r="1365" spans="1:1" customFormat="1">
      <c r="A1365" s="14" t="s">
        <v>1372</v>
      </c>
    </row>
    <row r="1366" spans="1:1" customFormat="1">
      <c r="A1366" s="14" t="s">
        <v>1373</v>
      </c>
    </row>
    <row r="1367" spans="1:1" customFormat="1">
      <c r="A1367" s="14" t="s">
        <v>1374</v>
      </c>
    </row>
    <row r="1368" spans="1:1" customFormat="1">
      <c r="A1368" s="14" t="s">
        <v>1375</v>
      </c>
    </row>
    <row r="1369" spans="1:1" customFormat="1">
      <c r="A1369" s="14" t="s">
        <v>1376</v>
      </c>
    </row>
    <row r="1370" spans="1:1" customFormat="1">
      <c r="A1370" s="14" t="s">
        <v>1377</v>
      </c>
    </row>
    <row r="1371" spans="1:1" customFormat="1">
      <c r="A1371" s="14" t="s">
        <v>1378</v>
      </c>
    </row>
    <row r="1372" spans="1:1" customFormat="1">
      <c r="A1372" s="14" t="s">
        <v>1379</v>
      </c>
    </row>
    <row r="1373" spans="1:1" customFormat="1">
      <c r="A1373" s="14" t="s">
        <v>1380</v>
      </c>
    </row>
    <row r="1374" spans="1:1" customFormat="1">
      <c r="A1374" s="14" t="s">
        <v>1381</v>
      </c>
    </row>
    <row r="1375" spans="1:1" customFormat="1">
      <c r="A1375" s="14" t="s">
        <v>1382</v>
      </c>
    </row>
    <row r="1376" spans="1:1" customFormat="1">
      <c r="A1376" s="14" t="s">
        <v>1383</v>
      </c>
    </row>
    <row r="1377" spans="1:1" customFormat="1">
      <c r="A1377" s="14" t="s">
        <v>1384</v>
      </c>
    </row>
    <row r="1378" spans="1:1" customFormat="1">
      <c r="A1378" s="14" t="s">
        <v>1385</v>
      </c>
    </row>
    <row r="1379" spans="1:1" customFormat="1">
      <c r="A1379" s="14" t="s">
        <v>1386</v>
      </c>
    </row>
    <row r="1380" spans="1:1" customFormat="1">
      <c r="A1380" s="14" t="s">
        <v>1387</v>
      </c>
    </row>
    <row r="1381" spans="1:1" customFormat="1">
      <c r="A1381" s="14" t="s">
        <v>1388</v>
      </c>
    </row>
    <row r="1382" spans="1:1" customFormat="1">
      <c r="A1382" s="14" t="s">
        <v>1389</v>
      </c>
    </row>
    <row r="1383" spans="1:1" customFormat="1">
      <c r="A1383" s="14" t="s">
        <v>1390</v>
      </c>
    </row>
    <row r="1384" spans="1:1" customFormat="1">
      <c r="A1384" s="14" t="s">
        <v>1391</v>
      </c>
    </row>
    <row r="1385" spans="1:1" customFormat="1">
      <c r="A1385" s="14" t="s">
        <v>1392</v>
      </c>
    </row>
    <row r="1386" spans="1:1" customFormat="1">
      <c r="A1386" s="14" t="s">
        <v>1393</v>
      </c>
    </row>
    <row r="1387" spans="1:1" customFormat="1">
      <c r="A1387" s="14" t="s">
        <v>1394</v>
      </c>
    </row>
  </sheetData>
  <conditionalFormatting sqref="V24:V30">
    <cfRule type="colorScale" priority="4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conditionalFormatting sqref="W24:W30">
    <cfRule type="colorScale" priority="3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conditionalFormatting sqref="V34:V57">
    <cfRule type="colorScale" priority="2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conditionalFormatting sqref="W34:W57">
    <cfRule type="colorScale" priority="1">
      <colorScale>
        <cfvo type="min" val="0"/>
        <cfvo type="num" val="0"/>
        <cfvo type="max" val="0"/>
        <color rgb="FFFF9393"/>
        <color rgb="FFFCFCFF"/>
        <color theme="9"/>
      </colorScale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6" sqref="C6"/>
    </sheetView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2"/>
  <sheetViews>
    <sheetView workbookViewId="0">
      <selection activeCell="D5" sqref="D5"/>
    </sheetView>
  </sheetViews>
  <sheetFormatPr defaultRowHeight="14.4"/>
  <cols>
    <col min="1" max="1" width="12.44140625" customWidth="1"/>
  </cols>
  <sheetData>
    <row r="1" spans="1:4">
      <c r="B1" s="6"/>
      <c r="C1" s="6"/>
      <c r="D1" s="6"/>
    </row>
    <row r="2" spans="1:4">
      <c r="A2" s="22">
        <v>44256</v>
      </c>
      <c r="B2" s="6"/>
      <c r="C2" s="6"/>
      <c r="D2" s="6"/>
    </row>
    <row r="3" spans="1:4">
      <c r="A3" s="22">
        <v>44257</v>
      </c>
      <c r="B3" s="6"/>
      <c r="C3" s="6"/>
      <c r="D3" s="6"/>
    </row>
    <row r="4" spans="1:4">
      <c r="A4" s="22">
        <v>44258</v>
      </c>
      <c r="B4" s="6"/>
      <c r="C4" s="6"/>
      <c r="D4" s="6"/>
    </row>
    <row r="5" spans="1:4">
      <c r="A5" s="22">
        <v>44259</v>
      </c>
      <c r="B5" s="6"/>
      <c r="C5" s="6"/>
      <c r="D5" s="6">
        <f>SUM(B2:B8)</f>
        <v>0</v>
      </c>
    </row>
    <row r="6" spans="1:4">
      <c r="A6" s="22">
        <v>44260</v>
      </c>
      <c r="B6" s="6"/>
      <c r="C6" s="6"/>
      <c r="D6" s="6"/>
    </row>
    <row r="7" spans="1:4">
      <c r="A7" s="22">
        <v>44261</v>
      </c>
      <c r="B7" s="6"/>
      <c r="C7" s="6"/>
      <c r="D7" s="6"/>
    </row>
    <row r="8" spans="1:4">
      <c r="A8" s="22">
        <v>44262</v>
      </c>
      <c r="B8" s="6"/>
      <c r="C8" s="6"/>
      <c r="D8" s="6"/>
    </row>
    <row r="9" spans="1:4">
      <c r="A9" s="22">
        <v>44263</v>
      </c>
      <c r="B9" s="6"/>
      <c r="C9" s="6"/>
      <c r="D9" s="6"/>
    </row>
    <row r="10" spans="1:4">
      <c r="A10" s="22">
        <v>44264</v>
      </c>
      <c r="B10" s="6"/>
      <c r="C10" s="6"/>
      <c r="D10" s="6"/>
    </row>
    <row r="11" spans="1:4">
      <c r="A11" s="22">
        <v>44265</v>
      </c>
      <c r="B11" s="6"/>
      <c r="C11" s="6"/>
      <c r="D11" s="6"/>
    </row>
    <row r="12" spans="1:4">
      <c r="A12" s="22">
        <v>44266</v>
      </c>
      <c r="B12" s="6"/>
      <c r="C12" s="6"/>
      <c r="D12" s="6">
        <f>SUM(B9:B15)</f>
        <v>0</v>
      </c>
    </row>
    <row r="13" spans="1:4">
      <c r="A13" s="22">
        <v>44267</v>
      </c>
      <c r="B13" s="6"/>
      <c r="C13" s="6"/>
      <c r="D13" s="6"/>
    </row>
    <row r="14" spans="1:4">
      <c r="A14" s="22">
        <v>44268</v>
      </c>
      <c r="B14" s="6"/>
      <c r="C14" s="6"/>
      <c r="D14" s="6"/>
    </row>
    <row r="15" spans="1:4">
      <c r="A15" s="22">
        <v>44269</v>
      </c>
      <c r="B15" s="6"/>
      <c r="C15" s="6"/>
      <c r="D15" s="6"/>
    </row>
    <row r="16" spans="1:4">
      <c r="A16" s="22">
        <v>44270</v>
      </c>
      <c r="B16" s="6"/>
      <c r="C16" s="6"/>
      <c r="D16" s="6"/>
    </row>
    <row r="17" spans="1:4">
      <c r="A17" s="22">
        <v>44271</v>
      </c>
      <c r="B17" s="6"/>
      <c r="C17" s="6"/>
      <c r="D17" s="6"/>
    </row>
    <row r="18" spans="1:4">
      <c r="A18" s="22">
        <v>44272</v>
      </c>
      <c r="B18" s="6"/>
      <c r="C18" s="6"/>
      <c r="D18" s="6"/>
    </row>
    <row r="19" spans="1:4">
      <c r="A19" s="22">
        <v>44273</v>
      </c>
      <c r="B19" s="6"/>
      <c r="C19" s="6"/>
      <c r="D19" s="6">
        <f>SUM(B16:B22)</f>
        <v>0</v>
      </c>
    </row>
    <row r="20" spans="1:4">
      <c r="A20" s="22">
        <v>44274</v>
      </c>
      <c r="B20" s="6"/>
      <c r="C20" s="6"/>
      <c r="D20" s="6"/>
    </row>
    <row r="21" spans="1:4">
      <c r="A21" s="22">
        <v>44275</v>
      </c>
      <c r="B21" s="6"/>
      <c r="C21" s="6"/>
      <c r="D21" s="6"/>
    </row>
    <row r="22" spans="1:4">
      <c r="A22" s="22">
        <v>44276</v>
      </c>
      <c r="B22" s="16"/>
      <c r="C22" s="6"/>
      <c r="D22" s="6"/>
    </row>
    <row r="23" spans="1:4">
      <c r="A23" s="22">
        <v>44277</v>
      </c>
      <c r="B23" s="6"/>
      <c r="C23" s="6"/>
      <c r="D23" s="6"/>
    </row>
    <row r="24" spans="1:4">
      <c r="A24" s="22">
        <v>44278</v>
      </c>
      <c r="B24" s="6"/>
      <c r="C24" s="6"/>
      <c r="D24" s="6"/>
    </row>
    <row r="25" spans="1:4">
      <c r="A25" s="22">
        <v>44279</v>
      </c>
      <c r="B25" s="6"/>
      <c r="C25" s="6"/>
      <c r="D25" s="6"/>
    </row>
    <row r="26" spans="1:4">
      <c r="A26" s="22">
        <v>44280</v>
      </c>
      <c r="B26" s="6"/>
      <c r="C26" s="6"/>
      <c r="D26" s="6">
        <f>SUM(B23:B29)</f>
        <v>0</v>
      </c>
    </row>
    <row r="27" spans="1:4">
      <c r="A27" s="22">
        <v>44281</v>
      </c>
      <c r="B27" s="6"/>
      <c r="C27" s="6"/>
      <c r="D27" s="6"/>
    </row>
    <row r="28" spans="1:4">
      <c r="A28" s="22">
        <v>44282</v>
      </c>
      <c r="B28" s="6"/>
      <c r="C28" s="6"/>
      <c r="D28" s="6"/>
    </row>
    <row r="29" spans="1:4">
      <c r="A29" s="22">
        <v>44283</v>
      </c>
      <c r="B29" s="6"/>
      <c r="C29" s="6"/>
      <c r="D29" s="6"/>
    </row>
    <row r="30" spans="1:4">
      <c r="A30" s="22">
        <v>44284</v>
      </c>
      <c r="B30" s="6"/>
      <c r="C30" s="6"/>
      <c r="D30" s="6"/>
    </row>
    <row r="31" spans="1:4">
      <c r="A31" s="22">
        <v>44285</v>
      </c>
    </row>
    <row r="32" spans="1:4">
      <c r="A32" s="22">
        <v>44286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Champs</vt:lpstr>
      <vt:lpstr>Kimutatások</vt:lpstr>
      <vt:lpstr>Napi egységek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Windows-felhasználó</dc:creator>
  <cp:lastModifiedBy>gyuri</cp:lastModifiedBy>
  <dcterms:created xsi:type="dcterms:W3CDTF">2021-01-17T12:33:39Z</dcterms:created>
  <dcterms:modified xsi:type="dcterms:W3CDTF">2024-07-01T20:08:58Z</dcterms:modified>
</cp:coreProperties>
</file>