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6" tabRatio="500"/>
  </bookViews>
  <sheets>
    <sheet name="Nagytétes" sheetId="1" r:id="rId1"/>
    <sheet name="Kimutatások" sheetId="2" r:id="rId2"/>
    <sheet name="Napi egységek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60" i="1"/>
  <c r="J661" s="1"/>
  <c r="J662" s="1"/>
  <c r="J663" s="1"/>
  <c r="J664" s="1"/>
  <c r="J665" s="1"/>
  <c r="J666" s="1"/>
  <c r="J667" s="1"/>
  <c r="J668" s="1"/>
  <c r="J669" s="1"/>
  <c r="J670" s="1"/>
  <c r="J671" s="1"/>
  <c r="J672" s="1"/>
  <c r="J673" s="1"/>
  <c r="I660"/>
  <c r="I661"/>
  <c r="I662"/>
  <c r="I663"/>
  <c r="I664"/>
  <c r="I665"/>
  <c r="I666"/>
  <c r="I667"/>
  <c r="I668"/>
  <c r="I669"/>
  <c r="I670"/>
  <c r="I671"/>
  <c r="I672"/>
  <c r="I673"/>
  <c r="H673"/>
  <c r="H672"/>
  <c r="H671"/>
  <c r="H670"/>
  <c r="H669"/>
  <c r="H668"/>
  <c r="H667"/>
  <c r="H666"/>
  <c r="H665"/>
  <c r="H664"/>
  <c r="H663"/>
  <c r="H662"/>
  <c r="H661"/>
  <c r="H660"/>
  <c r="H659" l="1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J495"/>
  <c r="J496" s="1"/>
  <c r="J497" s="1"/>
  <c r="J498" s="1"/>
  <c r="J499" s="1"/>
  <c r="J500" s="1"/>
  <c r="J501" s="1"/>
  <c r="J502" s="1"/>
  <c r="J503" s="1"/>
  <c r="J504" s="1"/>
  <c r="J505" s="1"/>
  <c r="J506" s="1"/>
  <c r="J507" s="1"/>
  <c r="J508" s="1"/>
  <c r="J509" s="1"/>
  <c r="J510" s="1"/>
  <c r="J511" s="1"/>
  <c r="J512" s="1"/>
  <c r="J513" s="1"/>
  <c r="J514" s="1"/>
  <c r="J515" s="1"/>
  <c r="J516" s="1"/>
  <c r="J517" s="1"/>
  <c r="J518" s="1"/>
  <c r="J519" s="1"/>
  <c r="J520" s="1"/>
  <c r="J521" s="1"/>
  <c r="J522" s="1"/>
  <c r="J523" s="1"/>
  <c r="J524" s="1"/>
  <c r="J525" s="1"/>
  <c r="J526" s="1"/>
  <c r="J527" s="1"/>
  <c r="J528" s="1"/>
  <c r="J529" s="1"/>
  <c r="J530" s="1"/>
  <c r="J531" s="1"/>
  <c r="J532" s="1"/>
  <c r="J533" s="1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J440"/>
  <c r="J441" s="1"/>
  <c r="J442" s="1"/>
  <c r="J443" s="1"/>
  <c r="J444" s="1"/>
  <c r="J445" s="1"/>
  <c r="J446" s="1"/>
  <c r="J447" s="1"/>
  <c r="J448" s="1"/>
  <c r="J449" s="1"/>
  <c r="J450" s="1"/>
  <c r="J451" s="1"/>
  <c r="J452" s="1"/>
  <c r="J453" s="1"/>
  <c r="J454" s="1"/>
  <c r="J455" s="1"/>
  <c r="J456" s="1"/>
  <c r="J457" s="1"/>
  <c r="J458" s="1"/>
  <c r="J459" s="1"/>
  <c r="J460" s="1"/>
  <c r="J461" s="1"/>
  <c r="J462" s="1"/>
  <c r="J463" s="1"/>
  <c r="J464" s="1"/>
  <c r="J465" s="1"/>
  <c r="J466" s="1"/>
  <c r="J467" s="1"/>
  <c r="J468" s="1"/>
  <c r="J469" s="1"/>
  <c r="J470" s="1"/>
  <c r="J471" s="1"/>
  <c r="J472" s="1"/>
  <c r="J473" s="1"/>
  <c r="J474" s="1"/>
  <c r="J475" s="1"/>
  <c r="J476" s="1"/>
  <c r="J477" s="1"/>
  <c r="J478" s="1"/>
  <c r="J479" s="1"/>
  <c r="J480" s="1"/>
  <c r="J481" s="1"/>
  <c r="J482" s="1"/>
  <c r="J483" s="1"/>
  <c r="J484" s="1"/>
  <c r="J485" s="1"/>
  <c r="J486" s="1"/>
  <c r="J487" s="1"/>
  <c r="J488" s="1"/>
  <c r="J489" s="1"/>
  <c r="J490" s="1"/>
  <c r="J491" s="1"/>
  <c r="J492" s="1"/>
  <c r="J493" s="1"/>
  <c r="J494" s="1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J353"/>
  <c r="J354" s="1"/>
  <c r="J355" s="1"/>
  <c r="J356" s="1"/>
  <c r="J357" s="1"/>
  <c r="J358" s="1"/>
  <c r="J359" s="1"/>
  <c r="J360" s="1"/>
  <c r="J361" s="1"/>
  <c r="J362" s="1"/>
  <c r="J363" s="1"/>
  <c r="J364" s="1"/>
  <c r="J365" s="1"/>
  <c r="J366" s="1"/>
  <c r="J367" s="1"/>
  <c r="J368" s="1"/>
  <c r="J369" s="1"/>
  <c r="J370" s="1"/>
  <c r="J371" s="1"/>
  <c r="J372" s="1"/>
  <c r="J373" s="1"/>
  <c r="J374" s="1"/>
  <c r="J375" s="1"/>
  <c r="J376" s="1"/>
  <c r="J377" s="1"/>
  <c r="J378" s="1"/>
  <c r="J379" s="1"/>
  <c r="J380" s="1"/>
  <c r="J381" s="1"/>
  <c r="J382" s="1"/>
  <c r="J383" s="1"/>
  <c r="J384" s="1"/>
  <c r="J385" s="1"/>
  <c r="J386" s="1"/>
  <c r="J387" s="1"/>
  <c r="J388" s="1"/>
  <c r="J389" s="1"/>
  <c r="J390" s="1"/>
  <c r="J391" s="1"/>
  <c r="J392" s="1"/>
  <c r="J393" s="1"/>
  <c r="J394" s="1"/>
  <c r="J395" s="1"/>
  <c r="J396" s="1"/>
  <c r="J397" s="1"/>
  <c r="J398" s="1"/>
  <c r="J399" s="1"/>
  <c r="J400" s="1"/>
  <c r="J401" s="1"/>
  <c r="J402" s="1"/>
  <c r="J403" s="1"/>
  <c r="J404" s="1"/>
  <c r="J405" s="1"/>
  <c r="J406" s="1"/>
  <c r="J407" s="1"/>
  <c r="J408" s="1"/>
  <c r="J409" s="1"/>
  <c r="J410" s="1"/>
  <c r="J411" s="1"/>
  <c r="J412" s="1"/>
  <c r="J413" s="1"/>
  <c r="J414" s="1"/>
  <c r="J415" s="1"/>
  <c r="J416" s="1"/>
  <c r="J417" s="1"/>
  <c r="J418" s="1"/>
  <c r="J419" s="1"/>
  <c r="J420" s="1"/>
  <c r="J421" s="1"/>
  <c r="J422" s="1"/>
  <c r="J423" s="1"/>
  <c r="J424" s="1"/>
  <c r="J425" s="1"/>
  <c r="J426" s="1"/>
  <c r="J427" s="1"/>
  <c r="J428" s="1"/>
  <c r="J429" s="1"/>
  <c r="J430" s="1"/>
  <c r="J431" s="1"/>
  <c r="J432" s="1"/>
  <c r="J433" s="1"/>
  <c r="J434" s="1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J264"/>
  <c r="J265" s="1"/>
  <c r="J266" s="1"/>
  <c r="J267" s="1"/>
  <c r="J268" s="1"/>
  <c r="J269" s="1"/>
  <c r="J270" s="1"/>
  <c r="J271" s="1"/>
  <c r="J272" s="1"/>
  <c r="J273" s="1"/>
  <c r="J274" s="1"/>
  <c r="J275" s="1"/>
  <c r="J276" s="1"/>
  <c r="J277" s="1"/>
  <c r="J278" s="1"/>
  <c r="J279" s="1"/>
  <c r="J280" s="1"/>
  <c r="J281" s="1"/>
  <c r="J282" s="1"/>
  <c r="J283" s="1"/>
  <c r="J284" s="1"/>
  <c r="J285" s="1"/>
  <c r="J286" s="1"/>
  <c r="J287" s="1"/>
  <c r="J288" s="1"/>
  <c r="J289" s="1"/>
  <c r="J290" s="1"/>
  <c r="J291" s="1"/>
  <c r="J292" s="1"/>
  <c r="J293" s="1"/>
  <c r="J294" s="1"/>
  <c r="J295" s="1"/>
  <c r="J296" s="1"/>
  <c r="J297" s="1"/>
  <c r="J298" s="1"/>
  <c r="J299" s="1"/>
  <c r="J300" s="1"/>
  <c r="J301" s="1"/>
  <c r="J302" s="1"/>
  <c r="J303" s="1"/>
  <c r="J304" s="1"/>
  <c r="J305" s="1"/>
  <c r="J306" s="1"/>
  <c r="J307" s="1"/>
  <c r="J308" s="1"/>
  <c r="J309" s="1"/>
  <c r="J310" s="1"/>
  <c r="J311" s="1"/>
  <c r="J312" s="1"/>
  <c r="J313" s="1"/>
  <c r="J314" s="1"/>
  <c r="J315" s="1"/>
  <c r="J316" s="1"/>
  <c r="J317" s="1"/>
  <c r="J318" s="1"/>
  <c r="J319" s="1"/>
  <c r="J320" s="1"/>
  <c r="J321" s="1"/>
  <c r="J322" s="1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R53" s="1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D26" i="3"/>
  <c r="D19"/>
  <c r="D12"/>
  <c r="D5"/>
  <c r="I67" i="1"/>
  <c r="I66"/>
  <c r="I65"/>
  <c r="I64"/>
  <c r="I63"/>
  <c r="I62"/>
  <c r="I61"/>
  <c r="I60"/>
  <c r="I59"/>
  <c r="I58"/>
  <c r="V57"/>
  <c r="W57" s="1"/>
  <c r="T57"/>
  <c r="S57"/>
  <c r="R57"/>
  <c r="Q57"/>
  <c r="P57"/>
  <c r="U57" s="1"/>
  <c r="I57"/>
  <c r="V56"/>
  <c r="W56" s="1"/>
  <c r="T56"/>
  <c r="S56"/>
  <c r="R56"/>
  <c r="Q56"/>
  <c r="P56"/>
  <c r="I56"/>
  <c r="S55"/>
  <c r="R55"/>
  <c r="Q55"/>
  <c r="P55"/>
  <c r="I55"/>
  <c r="S54"/>
  <c r="R54"/>
  <c r="Q54"/>
  <c r="P54"/>
  <c r="I54"/>
  <c r="V53"/>
  <c r="W53" s="1"/>
  <c r="T53"/>
  <c r="S53"/>
  <c r="Q53"/>
  <c r="P53"/>
  <c r="I53"/>
  <c r="V52"/>
  <c r="W52" s="1"/>
  <c r="T52"/>
  <c r="S52"/>
  <c r="R52"/>
  <c r="Q52"/>
  <c r="P52"/>
  <c r="I52"/>
  <c r="V51"/>
  <c r="W51" s="1"/>
  <c r="T51"/>
  <c r="S51"/>
  <c r="R51"/>
  <c r="Q51"/>
  <c r="P51"/>
  <c r="I51"/>
  <c r="V50"/>
  <c r="W50" s="1"/>
  <c r="T50"/>
  <c r="S50"/>
  <c r="R50"/>
  <c r="Q50"/>
  <c r="P50"/>
  <c r="I50"/>
  <c r="S49"/>
  <c r="R49"/>
  <c r="Q49"/>
  <c r="P49"/>
  <c r="I49"/>
  <c r="S48"/>
  <c r="R48"/>
  <c r="Q48"/>
  <c r="P48"/>
  <c r="I48"/>
  <c r="S47"/>
  <c r="R47"/>
  <c r="Q47"/>
  <c r="P47"/>
  <c r="I47"/>
  <c r="S46"/>
  <c r="R46"/>
  <c r="Q46"/>
  <c r="P46"/>
  <c r="I46"/>
  <c r="R43" s="1"/>
  <c r="V45"/>
  <c r="W45" s="1"/>
  <c r="T45"/>
  <c r="S45"/>
  <c r="R45"/>
  <c r="Q45"/>
  <c r="P45"/>
  <c r="I45"/>
  <c r="S44"/>
  <c r="R44"/>
  <c r="Q44"/>
  <c r="P44"/>
  <c r="I44"/>
  <c r="S43"/>
  <c r="Q43"/>
  <c r="P43"/>
  <c r="I43"/>
  <c r="S42"/>
  <c r="Q42"/>
  <c r="P42"/>
  <c r="I42"/>
  <c r="S41"/>
  <c r="Q41"/>
  <c r="P41"/>
  <c r="I41"/>
  <c r="S40"/>
  <c r="Q40"/>
  <c r="P40"/>
  <c r="I40"/>
  <c r="S39"/>
  <c r="Q39"/>
  <c r="P39"/>
  <c r="I39"/>
  <c r="S38"/>
  <c r="Q38"/>
  <c r="P38"/>
  <c r="I38"/>
  <c r="S37"/>
  <c r="Q37"/>
  <c r="P37"/>
  <c r="I37"/>
  <c r="T41" s="1"/>
  <c r="S36"/>
  <c r="Q36"/>
  <c r="P36"/>
  <c r="I36"/>
  <c r="V35"/>
  <c r="W35" s="1"/>
  <c r="T35"/>
  <c r="S35"/>
  <c r="R35"/>
  <c r="Q35"/>
  <c r="P35"/>
  <c r="I35"/>
  <c r="T40" s="1"/>
  <c r="V34"/>
  <c r="W34" s="1"/>
  <c r="T34"/>
  <c r="S34"/>
  <c r="R34"/>
  <c r="Q34"/>
  <c r="P34"/>
  <c r="I34"/>
  <c r="I33"/>
  <c r="I32"/>
  <c r="I31"/>
  <c r="S30" a="1"/>
  <c r="S30" s="1"/>
  <c r="Q30" a="1"/>
  <c r="Q30" s="1"/>
  <c r="P30" a="1"/>
  <c r="P30" s="1"/>
  <c r="O30" a="1"/>
  <c r="O30" s="1"/>
  <c r="I30"/>
  <c r="S29" a="1"/>
  <c r="S29" s="1"/>
  <c r="Q29" a="1"/>
  <c r="Q29" s="1"/>
  <c r="P29" a="1"/>
  <c r="P29" s="1"/>
  <c r="O29" a="1"/>
  <c r="O29" s="1"/>
  <c r="I29"/>
  <c r="S28" a="1"/>
  <c r="S28" s="1"/>
  <c r="Q28" a="1"/>
  <c r="Q28" s="1"/>
  <c r="P28" a="1"/>
  <c r="P28" s="1"/>
  <c r="O28" a="1"/>
  <c r="O28" s="1"/>
  <c r="I28"/>
  <c r="S27" a="1"/>
  <c r="S27" s="1"/>
  <c r="Q27" a="1"/>
  <c r="Q27" s="1"/>
  <c r="P27" a="1"/>
  <c r="P27" s="1"/>
  <c r="O27" a="1"/>
  <c r="O27" s="1"/>
  <c r="I27"/>
  <c r="S26" a="1"/>
  <c r="S26" s="1"/>
  <c r="Q26" a="1"/>
  <c r="Q26" s="1"/>
  <c r="P26" a="1"/>
  <c r="P26" s="1"/>
  <c r="O26" a="1"/>
  <c r="O26" s="1"/>
  <c r="I26"/>
  <c r="S25" a="1"/>
  <c r="S25" s="1"/>
  <c r="Q25" a="1"/>
  <c r="Q25" s="1"/>
  <c r="P25" a="1"/>
  <c r="P25" s="1"/>
  <c r="O25" a="1"/>
  <c r="O25" s="1"/>
  <c r="I25"/>
  <c r="S24" a="1"/>
  <c r="S24" s="1"/>
  <c r="Q24" a="1"/>
  <c r="Q24" s="1"/>
  <c r="P24" a="1"/>
  <c r="P24" s="1"/>
  <c r="O24" a="1"/>
  <c r="O24" s="1"/>
  <c r="O31" s="1"/>
  <c r="I24"/>
  <c r="I23"/>
  <c r="I22"/>
  <c r="I21"/>
  <c r="T38" s="1"/>
  <c r="I20"/>
  <c r="I19"/>
  <c r="I18"/>
  <c r="I17"/>
  <c r="I16"/>
  <c r="I15"/>
  <c r="T37" s="1"/>
  <c r="I14"/>
  <c r="R39" s="1"/>
  <c r="I13"/>
  <c r="I12"/>
  <c r="I11"/>
  <c r="V39" s="1"/>
  <c r="W39" s="1"/>
  <c r="I10"/>
  <c r="I9"/>
  <c r="V42" s="1"/>
  <c r="W42" s="1"/>
  <c r="I8"/>
  <c r="I7"/>
  <c r="V37" s="1"/>
  <c r="W37" s="1"/>
  <c r="N45" a="1"/>
  <c r="N45" s="1"/>
  <c r="I5"/>
  <c r="N57" a="1"/>
  <c r="N57" s="1"/>
  <c r="M3"/>
  <c r="E3"/>
  <c r="J534" l="1"/>
  <c r="J535" s="1"/>
  <c r="J536" s="1"/>
  <c r="J537" s="1"/>
  <c r="J538" s="1"/>
  <c r="J539" s="1"/>
  <c r="J540" s="1"/>
  <c r="J541" s="1"/>
  <c r="J542" s="1"/>
  <c r="J543" s="1"/>
  <c r="J544" s="1"/>
  <c r="J545" s="1"/>
  <c r="J546" s="1"/>
  <c r="J547" s="1"/>
  <c r="J548" s="1"/>
  <c r="J549" s="1"/>
  <c r="J550"/>
  <c r="J551" s="1"/>
  <c r="J552" s="1"/>
  <c r="J553" s="1"/>
  <c r="J554" s="1"/>
  <c r="J555" s="1"/>
  <c r="J556" s="1"/>
  <c r="J557" s="1"/>
  <c r="J558" s="1"/>
  <c r="J559" s="1"/>
  <c r="J560" s="1"/>
  <c r="J561" s="1"/>
  <c r="J562" s="1"/>
  <c r="J563" s="1"/>
  <c r="J564" s="1"/>
  <c r="J565" s="1"/>
  <c r="J566" s="1"/>
  <c r="J567" s="1"/>
  <c r="J568" s="1"/>
  <c r="J569" s="1"/>
  <c r="J570" s="1"/>
  <c r="J571" s="1"/>
  <c r="J572" s="1"/>
  <c r="J573" s="1"/>
  <c r="J574" s="1"/>
  <c r="J575" s="1"/>
  <c r="J576" s="1"/>
  <c r="J577" s="1"/>
  <c r="J578" s="1"/>
  <c r="J579" s="1"/>
  <c r="J580" s="1"/>
  <c r="J581" s="1"/>
  <c r="J582" s="1"/>
  <c r="J583" s="1"/>
  <c r="J584" s="1"/>
  <c r="J585" s="1"/>
  <c r="J586" s="1"/>
  <c r="J587" s="1"/>
  <c r="J588" s="1"/>
  <c r="J589" s="1"/>
  <c r="J590" s="1"/>
  <c r="J591" s="1"/>
  <c r="J592" s="1"/>
  <c r="J593" s="1"/>
  <c r="J594" s="1"/>
  <c r="J595" s="1"/>
  <c r="J596" s="1"/>
  <c r="J597" s="1"/>
  <c r="J598" s="1"/>
  <c r="J599" s="1"/>
  <c r="J600" s="1"/>
  <c r="J601" s="1"/>
  <c r="J602" s="1"/>
  <c r="J603" s="1"/>
  <c r="J604" s="1"/>
  <c r="J605" s="1"/>
  <c r="J606" s="1"/>
  <c r="J607" s="1"/>
  <c r="J608" s="1"/>
  <c r="J609" s="1"/>
  <c r="J610" s="1"/>
  <c r="J611" s="1"/>
  <c r="J612" s="1"/>
  <c r="J613" s="1"/>
  <c r="J614" s="1"/>
  <c r="J615" s="1"/>
  <c r="J616" s="1"/>
  <c r="J617" s="1"/>
  <c r="J618" s="1"/>
  <c r="J619" s="1"/>
  <c r="J620" s="1"/>
  <c r="J621" s="1"/>
  <c r="J622" s="1"/>
  <c r="J623" s="1"/>
  <c r="J624" s="1"/>
  <c r="J625" s="1"/>
  <c r="J626" s="1"/>
  <c r="J627" s="1"/>
  <c r="J628" s="1"/>
  <c r="J629" s="1"/>
  <c r="J630" s="1"/>
  <c r="J631" s="1"/>
  <c r="J632" s="1"/>
  <c r="J633" s="1"/>
  <c r="J634" s="1"/>
  <c r="J635" s="1"/>
  <c r="J636" s="1"/>
  <c r="J637" s="1"/>
  <c r="J638" s="1"/>
  <c r="J639" s="1"/>
  <c r="J640" s="1"/>
  <c r="J641" s="1"/>
  <c r="J642" s="1"/>
  <c r="J643" s="1"/>
  <c r="J644" s="1"/>
  <c r="J645" s="1"/>
  <c r="J646" s="1"/>
  <c r="J647" s="1"/>
  <c r="J648" s="1"/>
  <c r="J649" s="1"/>
  <c r="J650" s="1"/>
  <c r="J651" s="1"/>
  <c r="J652" s="1"/>
  <c r="J653" s="1"/>
  <c r="J654" s="1"/>
  <c r="J655" s="1"/>
  <c r="J656" s="1"/>
  <c r="J657" s="1"/>
  <c r="J658" s="1"/>
  <c r="J659" s="1"/>
  <c r="J435"/>
  <c r="J436" s="1"/>
  <c r="J437" s="1"/>
  <c r="J438" s="1"/>
  <c r="J439" s="1"/>
  <c r="J323"/>
  <c r="J324" s="1"/>
  <c r="J325" s="1"/>
  <c r="J326" s="1"/>
  <c r="J327" s="1"/>
  <c r="J328" s="1"/>
  <c r="J329" s="1"/>
  <c r="J330" s="1"/>
  <c r="J331" s="1"/>
  <c r="J332" s="1"/>
  <c r="J333" s="1"/>
  <c r="J334" s="1"/>
  <c r="J335" s="1"/>
  <c r="J336" s="1"/>
  <c r="J337" s="1"/>
  <c r="J338" s="1"/>
  <c r="J339" s="1"/>
  <c r="J340" s="1"/>
  <c r="J341" s="1"/>
  <c r="J342" s="1"/>
  <c r="J343" s="1"/>
  <c r="J344" s="1"/>
  <c r="J345" s="1"/>
  <c r="J346" s="1"/>
  <c r="J347" s="1"/>
  <c r="J348" s="1"/>
  <c r="J349" s="1"/>
  <c r="J350" s="1"/>
  <c r="J351" s="1"/>
  <c r="J352" s="1"/>
  <c r="U55"/>
  <c r="P58"/>
  <c r="U35"/>
  <c r="U47"/>
  <c r="U49"/>
  <c r="R36"/>
  <c r="U43"/>
  <c r="U44"/>
  <c r="U26"/>
  <c r="U28"/>
  <c r="U30"/>
  <c r="Q58"/>
  <c r="U58" s="1"/>
  <c r="S58"/>
  <c r="U34"/>
  <c r="U36"/>
  <c r="U37"/>
  <c r="U38"/>
  <c r="U39"/>
  <c r="U40"/>
  <c r="U41"/>
  <c r="U42"/>
  <c r="X45"/>
  <c r="U46"/>
  <c r="U48"/>
  <c r="U50"/>
  <c r="U52"/>
  <c r="U54"/>
  <c r="U56"/>
  <c r="V36"/>
  <c r="W36" s="1"/>
  <c r="U45"/>
  <c r="U51"/>
  <c r="U53"/>
  <c r="Q31"/>
  <c r="U24"/>
  <c r="V43"/>
  <c r="W43" s="1"/>
  <c r="T43"/>
  <c r="V41"/>
  <c r="W41" s="1"/>
  <c r="R41"/>
  <c r="V48"/>
  <c r="W48" s="1"/>
  <c r="T48"/>
  <c r="V46"/>
  <c r="W46" s="1"/>
  <c r="T46"/>
  <c r="V38"/>
  <c r="W38" s="1"/>
  <c r="R38"/>
  <c r="V55"/>
  <c r="W55" s="1"/>
  <c r="T55"/>
  <c r="V47"/>
  <c r="W47" s="1"/>
  <c r="T47"/>
  <c r="V49"/>
  <c r="W49" s="1"/>
  <c r="T49"/>
  <c r="V44"/>
  <c r="W44" s="1"/>
  <c r="T44"/>
  <c r="P31"/>
  <c r="S31"/>
  <c r="U25"/>
  <c r="T42"/>
  <c r="U27"/>
  <c r="U29"/>
  <c r="N34" a="1"/>
  <c r="N34" s="1"/>
  <c r="N36" a="1"/>
  <c r="N36" s="1"/>
  <c r="N38" a="1"/>
  <c r="N38" s="1"/>
  <c r="X38" s="1"/>
  <c r="N40" a="1"/>
  <c r="N40" s="1"/>
  <c r="N42" a="1"/>
  <c r="N42" s="1"/>
  <c r="N44" a="1"/>
  <c r="N44" s="1"/>
  <c r="X44" s="1"/>
  <c r="H3"/>
  <c r="J5"/>
  <c r="I6"/>
  <c r="T30" s="1" a="1"/>
  <c r="T30" s="1"/>
  <c r="V24" a="1"/>
  <c r="V24" s="1"/>
  <c r="V25" a="1"/>
  <c r="V25" s="1"/>
  <c r="W25" s="1"/>
  <c r="V26" a="1"/>
  <c r="V26" s="1"/>
  <c r="W26" s="1"/>
  <c r="V27" a="1"/>
  <c r="V27" s="1"/>
  <c r="W27" s="1"/>
  <c r="V28" a="1"/>
  <c r="V28" s="1"/>
  <c r="W28" s="1"/>
  <c r="V29" a="1"/>
  <c r="V29" s="1"/>
  <c r="W29" s="1"/>
  <c r="V30" a="1"/>
  <c r="V30" s="1"/>
  <c r="W30" s="1"/>
  <c r="X34"/>
  <c r="T36"/>
  <c r="R37"/>
  <c r="T39"/>
  <c r="R40"/>
  <c r="V40"/>
  <c r="W40" s="1"/>
  <c r="R42"/>
  <c r="X57"/>
  <c r="N24" a="1"/>
  <c r="N24" s="1"/>
  <c r="R24" a="1"/>
  <c r="R24" s="1"/>
  <c r="T24" a="1"/>
  <c r="T24" s="1"/>
  <c r="N25" a="1"/>
  <c r="N25" s="1"/>
  <c r="R25" a="1"/>
  <c r="R25" s="1"/>
  <c r="T25" a="1"/>
  <c r="T25" s="1"/>
  <c r="N26" a="1"/>
  <c r="N26" s="1"/>
  <c r="R26" a="1"/>
  <c r="R26" s="1"/>
  <c r="T26" a="1"/>
  <c r="T26" s="1"/>
  <c r="N27" a="1"/>
  <c r="N27" s="1"/>
  <c r="R27" a="1"/>
  <c r="R27" s="1"/>
  <c r="T27" a="1"/>
  <c r="T27" s="1"/>
  <c r="N28" a="1"/>
  <c r="N28" s="1"/>
  <c r="R28" a="1"/>
  <c r="R28" s="1"/>
  <c r="T28" a="1"/>
  <c r="T28" s="1"/>
  <c r="N29" a="1"/>
  <c r="N29" s="1"/>
  <c r="R29" a="1"/>
  <c r="R29" s="1"/>
  <c r="T29" a="1"/>
  <c r="T29" s="1"/>
  <c r="N30" a="1"/>
  <c r="N30" s="1"/>
  <c r="R30" a="1"/>
  <c r="R30" s="1"/>
  <c r="N35" a="1"/>
  <c r="N35" s="1"/>
  <c r="X35" s="1"/>
  <c r="N37" a="1"/>
  <c r="N37" s="1"/>
  <c r="X37" s="1"/>
  <c r="N39" a="1"/>
  <c r="N39" s="1"/>
  <c r="X39" s="1"/>
  <c r="N41" a="1"/>
  <c r="N41" s="1"/>
  <c r="X41" s="1"/>
  <c r="N43" a="1"/>
  <c r="N43" s="1"/>
  <c r="X43" s="1"/>
  <c r="N46" a="1"/>
  <c r="N46" s="1"/>
  <c r="X46" s="1"/>
  <c r="N47" a="1"/>
  <c r="N47" s="1"/>
  <c r="X47" s="1"/>
  <c r="N48" a="1"/>
  <c r="N48" s="1"/>
  <c r="X48" s="1"/>
  <c r="N49" a="1"/>
  <c r="N49" s="1"/>
  <c r="X49" s="1"/>
  <c r="N50" a="1"/>
  <c r="N50" s="1"/>
  <c r="X50" s="1"/>
  <c r="N51" a="1"/>
  <c r="N51" s="1"/>
  <c r="X51" s="1"/>
  <c r="N52" a="1"/>
  <c r="N52" s="1"/>
  <c r="X52" s="1"/>
  <c r="N53" a="1"/>
  <c r="N53" s="1"/>
  <c r="X53" s="1"/>
  <c r="N54" a="1"/>
  <c r="N54" s="1"/>
  <c r="N55" a="1"/>
  <c r="N55" s="1"/>
  <c r="X55" s="1"/>
  <c r="N56" a="1"/>
  <c r="N56" s="1"/>
  <c r="X56" s="1"/>
  <c r="J6" l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  <c r="J75" s="1"/>
  <c r="J76" s="1"/>
  <c r="J77" s="1"/>
  <c r="J78" s="1"/>
  <c r="J79" s="1"/>
  <c r="J80" s="1"/>
  <c r="J81" s="1"/>
  <c r="J82" s="1"/>
  <c r="J83" s="1"/>
  <c r="J84" s="1"/>
  <c r="J85" s="1"/>
  <c r="J86" s="1"/>
  <c r="J87" s="1"/>
  <c r="J88" s="1"/>
  <c r="J89" s="1"/>
  <c r="J90" s="1"/>
  <c r="J91" s="1"/>
  <c r="J92" s="1"/>
  <c r="J93" s="1"/>
  <c r="J94" s="1"/>
  <c r="J95" s="1"/>
  <c r="J96" s="1"/>
  <c r="J97" s="1"/>
  <c r="J98" s="1"/>
  <c r="J99" s="1"/>
  <c r="J100" s="1"/>
  <c r="J101" s="1"/>
  <c r="J102" s="1"/>
  <c r="J103" s="1"/>
  <c r="J104" s="1"/>
  <c r="J105" s="1"/>
  <c r="J106" s="1"/>
  <c r="J107" s="1"/>
  <c r="J108" s="1"/>
  <c r="J109" s="1"/>
  <c r="J110" s="1"/>
  <c r="J111" s="1"/>
  <c r="J112" s="1"/>
  <c r="J113" s="1"/>
  <c r="J114" s="1"/>
  <c r="J115" s="1"/>
  <c r="J116" s="1"/>
  <c r="J117" s="1"/>
  <c r="J118" s="1"/>
  <c r="J119" s="1"/>
  <c r="J120" s="1"/>
  <c r="J121" s="1"/>
  <c r="J122" s="1"/>
  <c r="J123" s="1"/>
  <c r="J124" s="1"/>
  <c r="J125" s="1"/>
  <c r="J126" s="1"/>
  <c r="J127" s="1"/>
  <c r="J128" s="1"/>
  <c r="J129" s="1"/>
  <c r="J130" s="1"/>
  <c r="J131" s="1"/>
  <c r="J132" s="1"/>
  <c r="J133" s="1"/>
  <c r="J134" s="1"/>
  <c r="J135" s="1"/>
  <c r="J136" s="1"/>
  <c r="J137" s="1"/>
  <c r="J138" s="1"/>
  <c r="J139" s="1"/>
  <c r="J140" s="1"/>
  <c r="J141" s="1"/>
  <c r="J142" s="1"/>
  <c r="J143" s="1"/>
  <c r="J144" s="1"/>
  <c r="J145" s="1"/>
  <c r="J146" s="1"/>
  <c r="J147" s="1"/>
  <c r="J148" s="1"/>
  <c r="J149" s="1"/>
  <c r="J150" s="1"/>
  <c r="J151" s="1"/>
  <c r="J152" s="1"/>
  <c r="J153" s="1"/>
  <c r="J154" s="1"/>
  <c r="J155" s="1"/>
  <c r="J156" s="1"/>
  <c r="J157" s="1"/>
  <c r="J158" s="1"/>
  <c r="J159" s="1"/>
  <c r="J160" s="1"/>
  <c r="J161" s="1"/>
  <c r="J162" s="1"/>
  <c r="J163" s="1"/>
  <c r="J164" s="1"/>
  <c r="J165" s="1"/>
  <c r="J166" s="1"/>
  <c r="J167" s="1"/>
  <c r="J168" s="1"/>
  <c r="J169" s="1"/>
  <c r="J170" s="1"/>
  <c r="J171" s="1"/>
  <c r="J172" s="1"/>
  <c r="J17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J224" s="1"/>
  <c r="J225" s="1"/>
  <c r="J226" s="1"/>
  <c r="J227" s="1"/>
  <c r="J228" s="1"/>
  <c r="J229" s="1"/>
  <c r="J230" s="1"/>
  <c r="J231" s="1"/>
  <c r="J232" s="1"/>
  <c r="J233" s="1"/>
  <c r="J234" s="1"/>
  <c r="J235" s="1"/>
  <c r="J236" s="1"/>
  <c r="J237" s="1"/>
  <c r="J238" s="1"/>
  <c r="J239" s="1"/>
  <c r="J240" s="1"/>
  <c r="J241" s="1"/>
  <c r="J242" s="1"/>
  <c r="J243" s="1"/>
  <c r="J244" s="1"/>
  <c r="J245" s="1"/>
  <c r="J246" s="1"/>
  <c r="J247" s="1"/>
  <c r="J248" s="1"/>
  <c r="J249" s="1"/>
  <c r="J250" s="1"/>
  <c r="J251" s="1"/>
  <c r="J252" s="1"/>
  <c r="J253" s="1"/>
  <c r="J254" s="1"/>
  <c r="J255" s="1"/>
  <c r="J256" s="1"/>
  <c r="J257" s="1"/>
  <c r="J258" s="1"/>
  <c r="J259" s="1"/>
  <c r="J260" s="1"/>
  <c r="J261" s="1"/>
  <c r="J262" s="1"/>
  <c r="J263" s="1"/>
  <c r="X40"/>
  <c r="X36"/>
  <c r="R58"/>
  <c r="X42"/>
  <c r="W24"/>
  <c r="W31" s="1"/>
  <c r="V31"/>
  <c r="X29"/>
  <c r="X27"/>
  <c r="X25"/>
  <c r="R31"/>
  <c r="U31"/>
  <c r="N31"/>
  <c r="X24"/>
  <c r="I3"/>
  <c r="M4" s="1"/>
  <c r="V54"/>
  <c r="W54" s="1"/>
  <c r="W58" s="1"/>
  <c r="T54"/>
  <c r="X54" s="1"/>
  <c r="X30"/>
  <c r="X28"/>
  <c r="X26"/>
  <c r="T31"/>
  <c r="N58"/>
  <c r="T58" l="1"/>
  <c r="X58" s="1"/>
  <c r="X31"/>
  <c r="V58"/>
</calcChain>
</file>

<file path=xl/sharedStrings.xml><?xml version="1.0" encoding="utf-8"?>
<sst xmlns="http://schemas.openxmlformats.org/spreadsheetml/2006/main" count="3436" uniqueCount="1798">
  <si>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</si>
  <si>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</si>
  <si>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</si>
  <si>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</si>
  <si>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</si>
  <si>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</si>
  <si>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</si>
  <si>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</si>
  <si>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</si>
  <si>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</si>
  <si>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</si>
  <si>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</si>
  <si>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</si>
  <si>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</si>
  <si>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</si>
  <si>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Union Magdalena vs Real Santander</t>
  </si>
  <si>
    <t>első félidő 1,5 gól felett</t>
  </si>
  <si>
    <t>nyertes</t>
  </si>
  <si>
    <t>2.</t>
  </si>
  <si>
    <t>első félidő 2,5 gól felett</t>
  </si>
  <si>
    <t>vesztes</t>
  </si>
  <si>
    <t>3.</t>
  </si>
  <si>
    <t>mérkőzés gól 2,75 felett</t>
  </si>
  <si>
    <t>4.</t>
  </si>
  <si>
    <t>mérkőzés gól 3 felett</t>
  </si>
  <si>
    <t>5.</t>
  </si>
  <si>
    <t>LDU Quito vs Barcelona Guayaquil</t>
  </si>
  <si>
    <t>6.</t>
  </si>
  <si>
    <t>mérkőzés gól 2,5 felett</t>
  </si>
  <si>
    <t>7.</t>
  </si>
  <si>
    <t>Pachuca vs Queretaro</t>
  </si>
  <si>
    <t>8.</t>
  </si>
  <si>
    <t>9.</t>
  </si>
  <si>
    <t>Deportivo Upala vs Inter San Carlos</t>
  </si>
  <si>
    <t>első félidő 5,5 gól felett</t>
  </si>
  <si>
    <t>10.</t>
  </si>
  <si>
    <t>Quepos Cambute vs ADR Jicaral</t>
  </si>
  <si>
    <t>első félidő 0,5 gól felett</t>
  </si>
  <si>
    <t>11.</t>
  </si>
  <si>
    <t>Consultants Desamparados vs Escorpiones</t>
  </si>
  <si>
    <t>12.</t>
  </si>
  <si>
    <t>első félidő 6,5 gól felett</t>
  </si>
  <si>
    <t>13.</t>
  </si>
  <si>
    <t>Independiente Avellanda vs River Plate</t>
  </si>
  <si>
    <t>14.</t>
  </si>
  <si>
    <t>Atl. Huila vs Itagui Leones</t>
  </si>
  <si>
    <t>első félidő 2 gól felett</t>
  </si>
  <si>
    <t>15.</t>
  </si>
  <si>
    <t>Internacional Palmira vs Barranquilla FC</t>
  </si>
  <si>
    <t>16.</t>
  </si>
  <si>
    <t>17.</t>
  </si>
  <si>
    <t>Atl. Bucaramanga vs Dep. Tolima</t>
  </si>
  <si>
    <t>18.</t>
  </si>
  <si>
    <t>19.</t>
  </si>
  <si>
    <t>UMECIT FC vs Costa del Este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</si>
  <si>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</si>
  <si>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</si>
  <si>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</si>
  <si>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</si>
  <si>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</si>
  <si>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</si>
  <si>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</si>
  <si>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</si>
  <si>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</si>
  <si>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</si>
  <si>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</si>
  <si>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</si>
  <si>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</si>
  <si>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</si>
  <si>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</si>
  <si>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</si>
  <si>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</si>
  <si>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mérkőzés gól 3,5 felett</t>
  </si>
  <si>
    <t>Szerda</t>
  </si>
  <si>
    <t>23.</t>
  </si>
  <si>
    <t>Moca FC vs Cibao FC</t>
  </si>
  <si>
    <t>Csütörtök</t>
  </si>
  <si>
    <t>24.</t>
  </si>
  <si>
    <t>Péntek</t>
  </si>
  <si>
    <t>25.</t>
  </si>
  <si>
    <t>Dep. Alajuelense vs Dep. Saprissa</t>
  </si>
  <si>
    <t>Szombat</t>
  </si>
  <si>
    <t>26.</t>
  </si>
  <si>
    <t>Vasárnap</t>
  </si>
  <si>
    <t>27.</t>
  </si>
  <si>
    <t>CS Uruguay de Coronado vs Cariari Pococi</t>
  </si>
  <si>
    <t>Összeg</t>
  </si>
  <si>
    <t>28.</t>
  </si>
  <si>
    <t>29.</t>
  </si>
  <si>
    <t>Millonarios vs Boyaca Patriotas</t>
  </si>
  <si>
    <t>30.</t>
  </si>
  <si>
    <t>első félidő 1 gól felett</t>
  </si>
  <si>
    <t>31.</t>
  </si>
  <si>
    <t>Junior de Barranquilla vs Independiente Santa Fe</t>
  </si>
  <si>
    <t>32.</t>
  </si>
  <si>
    <t>33.</t>
  </si>
  <si>
    <t>CSD Comunicationes vs Xinabajul</t>
  </si>
  <si>
    <t>34.</t>
  </si>
  <si>
    <t>35.</t>
  </si>
  <si>
    <t>Sunderland vs Liverpool (U21)</t>
  </si>
  <si>
    <t>első félidő 3 gól felett</t>
  </si>
  <si>
    <t>36.</t>
  </si>
  <si>
    <t>mérkőzés gól 6,5 felett</t>
  </si>
  <si>
    <t>37.</t>
  </si>
  <si>
    <t>mérkőzés gól 5,5 felett</t>
  </si>
  <si>
    <t>38.</t>
  </si>
  <si>
    <t>Univ. Cluj vs Dinamo Bukarest</t>
  </si>
  <si>
    <t>39.</t>
  </si>
  <si>
    <t>mérkőzés gól 1,75 felett</t>
  </si>
  <si>
    <t>40.</t>
  </si>
  <si>
    <t>mérkőzés gól 2 felett</t>
  </si>
  <si>
    <t>41.</t>
  </si>
  <si>
    <t>Bogota FC vs Cucuta Deportivo</t>
  </si>
  <si>
    <t>1.f. mind2 csapat szerze gólt</t>
  </si>
  <si>
    <t>42.</t>
  </si>
  <si>
    <t>43.</t>
  </si>
  <si>
    <t>mérkőzés gól 4,5 felett</t>
  </si>
  <si>
    <t>44.</t>
  </si>
  <si>
    <t>mérkőzés gól 4,75 felett</t>
  </si>
  <si>
    <t>45.</t>
  </si>
  <si>
    <t>46.</t>
  </si>
  <si>
    <t>Godoy Cruz vs Central Cordoba SDE</t>
  </si>
  <si>
    <t>47.</t>
  </si>
  <si>
    <t>48.</t>
  </si>
  <si>
    <t>Sport Recife vs Ituano</t>
  </si>
  <si>
    <t>49.</t>
  </si>
  <si>
    <t>50.</t>
  </si>
  <si>
    <t>Operario PR vs Brusque</t>
  </si>
  <si>
    <t>51.</t>
  </si>
  <si>
    <t>52.</t>
  </si>
  <si>
    <t>Cartagena vs Dep. Quindio</t>
  </si>
  <si>
    <t>53.</t>
  </si>
  <si>
    <t>54.</t>
  </si>
  <si>
    <t>St. Louis 2 vs Austin 2</t>
  </si>
  <si>
    <t>55.</t>
  </si>
  <si>
    <t>56.</t>
  </si>
  <si>
    <t>Cumbaya vs Imbabura</t>
  </si>
  <si>
    <t>57.</t>
  </si>
  <si>
    <t>58.</t>
  </si>
  <si>
    <t>Memmingen vs 1860 München</t>
  </si>
  <si>
    <t>59.</t>
  </si>
  <si>
    <t>Tura Harksheide vs Hamburg Eimsbutteler</t>
  </si>
  <si>
    <t>60.</t>
  </si>
  <si>
    <t>TSV Niendorfer vs Victoria Hamburg</t>
  </si>
  <si>
    <t>első félidő 1,75 gól felett</t>
  </si>
  <si>
    <t>61.</t>
  </si>
  <si>
    <t>SPG Grosswalsertal vs Rothis</t>
  </si>
  <si>
    <t>62.</t>
  </si>
  <si>
    <t>FC Süderelbe vs TUS Dassendorf</t>
  </si>
  <si>
    <t>első félidő 5 gól felett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</si>
  <si>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</si>
  <si>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</si>
  <si>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</si>
  <si>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</si>
  <si>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</si>
  <si>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</si>
  <si>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</si>
  <si>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</si>
  <si>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</si>
  <si>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</si>
  <si>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</si>
  <si>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</si>
  <si>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</si>
  <si>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</si>
  <si>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</si>
  <si>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</si>
  <si>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</si>
  <si>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</si>
  <si>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</si>
  <si>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</si>
  <si>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</si>
  <si>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</si>
  <si>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</si>
  <si>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</si>
  <si>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</si>
  <si>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</si>
  <si>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</si>
  <si>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</si>
  <si>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</si>
  <si>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</si>
  <si>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</si>
  <si>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</si>
  <si>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</si>
  <si>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</si>
  <si>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</si>
  <si>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</si>
  <si>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</si>
  <si>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</si>
  <si>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</si>
  <si>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</si>
  <si>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</si>
  <si>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</si>
  <si>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</si>
  <si>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</si>
  <si>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</si>
  <si>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</si>
  <si>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</si>
  <si>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</si>
  <si>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</si>
  <si>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</si>
  <si>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</si>
  <si>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</si>
  <si>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</si>
  <si>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</si>
  <si>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</si>
  <si>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</si>
  <si>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</si>
  <si>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</si>
  <si>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</si>
  <si>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</si>
  <si>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</si>
  <si>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</si>
  <si>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</si>
  <si>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</si>
  <si>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</si>
  <si>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</si>
  <si>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</si>
  <si>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</si>
  <si>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</si>
  <si>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</si>
  <si>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</si>
  <si>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</si>
  <si>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</si>
  <si>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</si>
  <si>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</si>
  <si>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</si>
  <si>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</si>
  <si>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</si>
  <si>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</si>
  <si>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</si>
  <si>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</si>
  <si>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</si>
  <si>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</si>
  <si>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</si>
  <si>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</si>
  <si>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</si>
  <si>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</si>
  <si>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</si>
  <si>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</si>
  <si>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</si>
  <si>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</si>
  <si>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</si>
  <si>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</si>
  <si>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</si>
  <si>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</si>
  <si>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</si>
  <si>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</si>
  <si>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</si>
  <si>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</si>
  <si>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</si>
  <si>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</si>
  <si>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</si>
  <si>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</si>
  <si>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</si>
  <si>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</si>
  <si>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</si>
  <si>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</si>
  <si>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</si>
  <si>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</si>
  <si>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</si>
  <si>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</si>
  <si>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</si>
  <si>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</si>
  <si>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</si>
  <si>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</si>
  <si>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</si>
  <si>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</si>
  <si>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</si>
  <si>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</si>
  <si>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</si>
  <si>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</si>
  <si>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</si>
  <si>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</si>
  <si>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</si>
  <si>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</si>
  <si>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</si>
  <si>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</si>
  <si>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</si>
  <si>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</si>
  <si>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</si>
  <si>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</si>
  <si>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</si>
  <si>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</si>
  <si>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</si>
  <si>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</si>
  <si>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</si>
  <si>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</si>
  <si>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</si>
  <si>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</si>
  <si>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</si>
  <si>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</si>
  <si>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</si>
  <si>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</si>
  <si>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</si>
  <si>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</si>
  <si>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</si>
  <si>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</si>
  <si>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</si>
  <si>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</si>
  <si>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</si>
  <si>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</si>
  <si>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</si>
  <si>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</si>
  <si>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</si>
  <si>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</si>
  <si>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</si>
  <si>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</si>
  <si>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</si>
  <si>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</si>
  <si>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</si>
  <si>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</si>
  <si>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</si>
  <si>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</si>
  <si>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</si>
  <si>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</si>
  <si>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</si>
  <si>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</si>
  <si>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</si>
  <si>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</si>
  <si>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</si>
  <si>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</si>
  <si>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</si>
  <si>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</si>
  <si>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</si>
  <si>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</si>
  <si>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</si>
  <si>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</si>
  <si>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</si>
  <si>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</si>
  <si>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</si>
  <si>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</si>
  <si>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</si>
  <si>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</si>
  <si>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</si>
  <si>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</si>
  <si>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</si>
  <si>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</si>
  <si>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</si>
  <si>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</si>
  <si>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</si>
  <si>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</si>
  <si>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</si>
  <si>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</si>
  <si>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</si>
  <si>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</si>
  <si>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</si>
  <si>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</si>
  <si>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</si>
  <si>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</si>
  <si>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</si>
  <si>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</si>
  <si>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</si>
  <si>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</si>
  <si>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</si>
  <si>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</si>
  <si>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</si>
  <si>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</si>
  <si>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</si>
  <si>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</si>
  <si>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</si>
  <si>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</si>
  <si>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</si>
  <si>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</si>
  <si>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</si>
  <si>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</si>
  <si>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</si>
  <si>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</si>
  <si>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</si>
  <si>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</si>
  <si>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</si>
  <si>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</si>
  <si>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</si>
  <si>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</si>
  <si>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</si>
  <si>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</si>
  <si>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</si>
  <si>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</si>
  <si>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</si>
  <si>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</si>
  <si>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</si>
  <si>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</si>
  <si>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</si>
  <si>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</si>
  <si>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</si>
  <si>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</si>
  <si>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</si>
  <si>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</si>
  <si>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</si>
  <si>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</si>
  <si>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</si>
  <si>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</si>
  <si>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</si>
  <si>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</si>
  <si>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</si>
  <si>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</si>
  <si>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</si>
  <si>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</si>
  <si>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</si>
  <si>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</si>
  <si>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</si>
  <si>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</si>
  <si>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</si>
  <si>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</si>
  <si>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</si>
  <si>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</si>
  <si>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</si>
  <si>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</si>
  <si>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</si>
  <si>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</si>
  <si>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</si>
  <si>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</si>
  <si>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</si>
  <si>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</si>
  <si>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</si>
  <si>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</si>
  <si>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</si>
  <si>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</si>
  <si>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</si>
  <si>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</si>
  <si>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</si>
  <si>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</si>
  <si>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</si>
  <si>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</si>
  <si>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</si>
  <si>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</si>
  <si>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</si>
  <si>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</si>
  <si>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</si>
  <si>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</si>
  <si>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</si>
  <si>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</si>
  <si>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</si>
  <si>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</si>
  <si>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</si>
  <si>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</si>
  <si>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</si>
  <si>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</si>
  <si>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</si>
  <si>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</si>
  <si>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</si>
  <si>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</si>
  <si>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</si>
  <si>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</si>
  <si>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</si>
  <si>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</si>
  <si>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</si>
  <si>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</si>
  <si>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</si>
  <si>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</si>
  <si>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</si>
  <si>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</si>
  <si>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</si>
  <si>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</si>
  <si>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</si>
  <si>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</si>
  <si>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</si>
  <si>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</si>
  <si>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</si>
  <si>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</si>
  <si>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</si>
  <si>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</si>
  <si>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</si>
  <si>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</si>
  <si>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</si>
  <si>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</si>
  <si>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</si>
  <si>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</si>
  <si>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</si>
  <si>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</si>
  <si>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</si>
  <si>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</si>
  <si>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</si>
  <si>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</si>
  <si>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</si>
  <si>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</si>
  <si>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</si>
  <si>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</si>
  <si>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</si>
  <si>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</si>
  <si>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</si>
  <si>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</si>
  <si>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</si>
  <si>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</si>
  <si>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</si>
  <si>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</si>
  <si>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</si>
  <si>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</si>
  <si>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</si>
  <si>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</si>
  <si>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</si>
  <si>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</si>
  <si>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</si>
  <si>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</si>
  <si>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</si>
  <si>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</si>
  <si>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</si>
  <si>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</si>
  <si>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</si>
  <si>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</si>
  <si>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</si>
  <si>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</si>
  <si>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</si>
  <si>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</si>
  <si>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</si>
  <si>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</si>
  <si>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</si>
  <si>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</si>
  <si>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</si>
  <si>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</si>
  <si>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</si>
  <si>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</si>
  <si>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</si>
  <si>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</si>
  <si>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</si>
  <si>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</si>
  <si>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</si>
  <si>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</si>
  <si>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</si>
  <si>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</si>
  <si>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</si>
  <si>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</si>
  <si>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</si>
  <si>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</si>
  <si>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</si>
  <si>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</si>
  <si>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</si>
  <si>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</si>
  <si>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</si>
  <si>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</si>
  <si>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</si>
  <si>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</si>
  <si>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</si>
  <si>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</si>
  <si>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</si>
  <si>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</si>
  <si>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</si>
  <si>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</si>
  <si>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</si>
  <si>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</si>
  <si>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</si>
  <si>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</si>
  <si>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</si>
  <si>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</si>
  <si>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</si>
  <si>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</si>
  <si>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</si>
  <si>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</si>
  <si>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</si>
  <si>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</si>
  <si>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</si>
  <si>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</si>
  <si>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</si>
  <si>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</si>
  <si>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</si>
  <si>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</si>
  <si>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</si>
  <si>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</si>
  <si>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</si>
  <si>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</si>
  <si>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</si>
  <si>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</si>
  <si>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</si>
  <si>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</si>
  <si>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</si>
  <si>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</si>
  <si>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</si>
  <si>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</si>
  <si>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</si>
  <si>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</si>
  <si>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</si>
  <si>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</si>
  <si>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</si>
  <si>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</si>
  <si>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</si>
  <si>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</si>
  <si>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</si>
  <si>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</si>
  <si>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</si>
  <si>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</si>
  <si>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</si>
  <si>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</si>
  <si>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</si>
  <si>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</si>
  <si>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</si>
  <si>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</si>
  <si>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</si>
  <si>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</si>
  <si>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</si>
  <si>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</si>
  <si>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</si>
  <si>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</si>
  <si>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</si>
  <si>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</si>
  <si>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</si>
  <si>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</si>
  <si>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</si>
  <si>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</si>
  <si>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</si>
  <si>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</si>
  <si>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</si>
  <si>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</si>
  <si>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</si>
  <si>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</si>
  <si>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</si>
  <si>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</si>
  <si>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</si>
  <si>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</si>
  <si>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</si>
  <si>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</si>
  <si>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</si>
  <si>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</si>
  <si>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</si>
  <si>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</si>
  <si>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</si>
  <si>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</si>
  <si>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</si>
  <si>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</si>
  <si>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</si>
  <si>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</si>
  <si>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</si>
  <si>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</si>
  <si>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</si>
  <si>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</si>
  <si>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</si>
  <si>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</si>
  <si>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</si>
  <si>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</si>
  <si>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</si>
  <si>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</si>
  <si>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</si>
  <si>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</si>
  <si>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</si>
  <si>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</si>
  <si>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</si>
  <si>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</si>
  <si>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</si>
  <si>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</si>
  <si>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</si>
  <si>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</si>
  <si>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</si>
  <si>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</si>
  <si>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</si>
  <si>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</si>
  <si>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</si>
  <si>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</si>
  <si>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</si>
  <si>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</si>
  <si>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</si>
  <si>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</si>
  <si>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</si>
  <si>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</si>
  <si>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</si>
  <si>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</si>
  <si>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</si>
  <si>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</si>
  <si>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</si>
  <si>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</si>
  <si>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</si>
  <si>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</si>
  <si>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</si>
  <si>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</si>
  <si>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</si>
  <si>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</si>
  <si>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</si>
  <si>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</si>
  <si>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</si>
  <si>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</si>
  <si>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</si>
  <si>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</si>
  <si>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</si>
  <si>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</si>
  <si>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</si>
  <si>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</si>
  <si>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</si>
  <si>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</si>
  <si>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</si>
  <si>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</si>
  <si>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</si>
  <si>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</si>
  <si>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</si>
  <si>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</si>
  <si>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</si>
  <si>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</si>
  <si>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</si>
  <si>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</si>
  <si>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</si>
  <si>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</si>
  <si>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</si>
  <si>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</si>
  <si>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</si>
  <si>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</si>
  <si>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</si>
  <si>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</si>
  <si>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</si>
  <si>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</si>
  <si>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</si>
  <si>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</si>
  <si>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</si>
  <si>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</si>
  <si>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</si>
  <si>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</si>
  <si>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</si>
  <si>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</si>
  <si>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</si>
  <si>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</si>
  <si>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</si>
  <si>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</si>
  <si>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</si>
  <si>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</si>
  <si>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</si>
  <si>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</si>
  <si>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</si>
  <si>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</si>
  <si>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</si>
  <si>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</si>
  <si>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</si>
  <si>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</si>
  <si>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</si>
  <si>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</si>
  <si>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</si>
  <si>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</si>
  <si>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</si>
  <si>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</si>
  <si>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</si>
  <si>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</si>
  <si>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</si>
  <si>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</si>
  <si>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</si>
  <si>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</si>
  <si>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</si>
  <si>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</si>
  <si>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</si>
  <si>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</si>
  <si>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</si>
  <si>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</si>
  <si>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</si>
  <si>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</si>
  <si>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</si>
  <si>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</si>
  <si>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</si>
  <si>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</si>
  <si>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</si>
  <si>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</si>
  <si>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</si>
  <si>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</si>
  <si>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</si>
  <si>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</si>
  <si>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</si>
  <si>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</si>
  <si>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</si>
  <si>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</si>
  <si>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</si>
  <si>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</si>
  <si>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</si>
  <si>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</si>
  <si>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</si>
  <si>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</si>
  <si>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</si>
  <si>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</si>
  <si>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</si>
  <si>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</si>
  <si>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</si>
  <si>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</si>
  <si>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</si>
  <si>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</si>
  <si>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</si>
  <si>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</si>
  <si>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</si>
  <si>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</si>
  <si>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</si>
  <si>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</si>
  <si>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</si>
  <si>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</si>
  <si>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</si>
  <si>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</si>
  <si>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</si>
  <si>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</si>
  <si>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</si>
  <si>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</si>
  <si>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</si>
  <si>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</si>
  <si>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</si>
  <si>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</si>
  <si>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</si>
  <si>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</si>
  <si>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</si>
  <si>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</si>
  <si>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</si>
  <si>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</si>
  <si>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</si>
  <si>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</si>
  <si>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</si>
  <si>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</si>
  <si>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</si>
  <si>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</si>
  <si>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</si>
  <si>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</si>
  <si>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</si>
  <si>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</si>
  <si>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</si>
  <si>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</si>
  <si>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</si>
  <si>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</si>
  <si>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</si>
  <si>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</si>
  <si>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</si>
  <si>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</si>
  <si>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</si>
  <si>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</si>
  <si>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</si>
  <si>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</si>
  <si>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</si>
  <si>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</si>
  <si>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</si>
  <si>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</si>
  <si>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</si>
  <si>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</si>
  <si>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</si>
  <si>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</si>
  <si>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</si>
  <si>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</si>
  <si>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</si>
  <si>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</si>
  <si>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</si>
  <si>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</si>
  <si>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</si>
  <si>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</si>
  <si>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</si>
  <si>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</si>
  <si>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</si>
  <si>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</si>
  <si>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</si>
  <si>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</si>
  <si>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</si>
  <si>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</si>
  <si>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</si>
  <si>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</si>
  <si>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</si>
  <si>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</si>
  <si>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</si>
  <si>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</si>
  <si>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</si>
  <si>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</si>
  <si>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</si>
  <si>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</si>
  <si>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</si>
  <si>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</si>
  <si>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</si>
  <si>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</si>
  <si>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</si>
  <si>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</si>
  <si>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</si>
  <si>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</si>
  <si>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</si>
  <si>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</si>
  <si>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</si>
  <si>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</si>
  <si>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</si>
  <si>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</si>
  <si>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</si>
  <si>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</si>
  <si>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</si>
  <si>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</si>
  <si>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</si>
  <si>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</si>
  <si>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</si>
  <si>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</si>
  <si>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</si>
  <si>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</si>
  <si>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</si>
  <si>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</si>
  <si>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</si>
  <si>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</si>
  <si>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</si>
  <si>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</si>
  <si>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</si>
  <si>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</si>
  <si>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</si>
  <si>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</si>
  <si>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</si>
  <si>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</si>
  <si>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</si>
  <si>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</si>
  <si>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</si>
  <si>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</si>
  <si>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</si>
  <si>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</si>
  <si>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</si>
  <si>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</si>
  <si>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</si>
  <si>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</si>
  <si>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</si>
  <si>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</si>
  <si>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</si>
  <si>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</si>
  <si>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</si>
  <si>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</si>
  <si>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</si>
  <si>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</si>
  <si>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</si>
  <si>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</si>
  <si>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</si>
  <si>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</si>
  <si>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</si>
  <si>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</si>
  <si>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</si>
  <si>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</si>
  <si>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</si>
  <si>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</si>
  <si>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</si>
  <si>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</si>
  <si>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</si>
  <si>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</si>
  <si>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</si>
  <si>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</si>
  <si>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</si>
  <si>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</si>
  <si>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</si>
  <si>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</si>
  <si>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</si>
  <si>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</si>
  <si>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</si>
  <si>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</si>
  <si>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</si>
  <si>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</si>
  <si>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</si>
  <si>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</si>
  <si>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</si>
  <si>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</si>
  <si>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</si>
  <si>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</si>
  <si>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</si>
  <si>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</si>
  <si>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</si>
  <si>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</si>
  <si>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</si>
  <si>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</si>
  <si>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</si>
  <si>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</si>
  <si>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</si>
  <si>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</si>
  <si>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</si>
  <si>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</si>
  <si>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</si>
  <si>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</si>
  <si>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</si>
  <si>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</si>
  <si>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</si>
  <si>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</si>
  <si>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</si>
  <si>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</si>
  <si>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</si>
  <si>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</si>
  <si>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</si>
  <si>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</si>
  <si>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</si>
  <si>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</si>
  <si>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</si>
  <si>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</si>
  <si>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</si>
  <si>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</si>
  <si>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</si>
  <si>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</si>
  <si>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</si>
  <si>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</si>
  <si>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</si>
  <si>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</si>
  <si>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</si>
  <si>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</si>
  <si>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</si>
  <si>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</si>
  <si>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</si>
  <si>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</si>
  <si>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</si>
  <si>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</si>
  <si>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</si>
  <si>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</si>
  <si>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</si>
  <si>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</si>
  <si>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</si>
  <si>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</si>
  <si>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</si>
  <si>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</si>
  <si>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</si>
  <si>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</si>
  <si>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</si>
  <si>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</si>
  <si>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</si>
  <si>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</si>
  <si>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</si>
  <si>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</si>
  <si>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</si>
  <si>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</si>
  <si>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</si>
  <si>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</si>
  <si>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</si>
  <si>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</si>
  <si>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</si>
  <si>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</si>
  <si>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</si>
  <si>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</si>
  <si>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</si>
  <si>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</si>
  <si>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</si>
  <si>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</si>
  <si>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</si>
  <si>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</si>
  <si>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</si>
  <si>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</si>
  <si>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</si>
  <si>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</si>
  <si>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</si>
  <si>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</si>
  <si>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</si>
  <si>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</si>
  <si>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</si>
  <si>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</si>
  <si>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</si>
  <si>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</si>
  <si>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</si>
  <si>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</si>
  <si>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</si>
  <si>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</si>
  <si>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</si>
  <si>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</si>
  <si>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</si>
  <si>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</si>
  <si>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</si>
  <si>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</si>
  <si>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</si>
  <si>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</si>
  <si>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</si>
  <si>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</si>
  <si>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</si>
  <si>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</si>
  <si>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</si>
  <si>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</si>
  <si>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</si>
  <si>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</si>
  <si>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</si>
  <si>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</si>
  <si>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</si>
  <si>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</si>
  <si>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</si>
  <si>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</si>
  <si>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</si>
  <si>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</si>
  <si>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</si>
  <si>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</si>
  <si>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</si>
  <si>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</si>
  <si>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</si>
  <si>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</si>
  <si>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</si>
  <si>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</si>
  <si>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</si>
  <si>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</si>
  <si>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</si>
  <si>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</si>
  <si>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</si>
  <si>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</si>
  <si>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</si>
  <si>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</si>
  <si>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</si>
  <si>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</si>
  <si>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</si>
  <si>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</si>
  <si>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</si>
  <si>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</si>
  <si>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</si>
  <si>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</si>
  <si>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</si>
  <si>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</si>
  <si>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</si>
  <si>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</si>
  <si>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</si>
  <si>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</si>
  <si>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</si>
  <si>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</si>
  <si>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</si>
  <si>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</si>
  <si>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</si>
  <si>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</si>
  <si>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</si>
  <si>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</si>
  <si>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</si>
  <si>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</si>
  <si>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</si>
  <si>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</si>
  <si>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</si>
  <si>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</si>
  <si>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</si>
  <si>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</si>
  <si>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</si>
  <si>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</si>
  <si>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</si>
  <si>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</si>
  <si>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</si>
  <si>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</si>
  <si>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</si>
  <si>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</si>
  <si>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</si>
  <si>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</si>
  <si>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</si>
  <si>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</si>
  <si>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</si>
  <si>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</si>
  <si>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</si>
  <si>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</si>
  <si>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</si>
  <si>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</si>
  <si>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</si>
  <si>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</si>
  <si>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</si>
  <si>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</si>
  <si>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</si>
  <si>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</si>
  <si>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</si>
  <si>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</si>
  <si>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</si>
  <si>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</si>
  <si>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</si>
  <si>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</si>
  <si>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</si>
  <si>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</si>
  <si>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</si>
  <si>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</si>
  <si>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</si>
  <si>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</si>
  <si>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</si>
  <si>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</si>
  <si>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</si>
  <si>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</si>
  <si>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</si>
  <si>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</si>
  <si>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</si>
  <si>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</si>
  <si>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</si>
  <si>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</si>
  <si>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</si>
  <si>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</si>
  <si>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</si>
  <si>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</si>
  <si>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</si>
  <si>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</si>
  <si>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</si>
  <si>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</si>
  <si>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</si>
  <si>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</si>
  <si>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</si>
  <si>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</si>
  <si>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</si>
  <si>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</si>
  <si>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</si>
  <si>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</si>
  <si>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</si>
  <si>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</si>
  <si>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</si>
  <si>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</si>
  <si>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</si>
  <si>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</si>
  <si>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</si>
  <si>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</si>
  <si>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</si>
  <si>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</si>
  <si>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</si>
  <si>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</si>
  <si>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</si>
  <si>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</si>
  <si>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</si>
  <si>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</si>
  <si>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</si>
  <si>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</si>
  <si>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</si>
  <si>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</si>
  <si>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</si>
  <si>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</si>
  <si>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</si>
  <si>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</si>
  <si>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</si>
  <si>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</si>
  <si>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</si>
  <si>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</si>
  <si>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</si>
  <si>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</si>
  <si>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</si>
  <si>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</si>
  <si>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</si>
  <si>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</si>
  <si>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</si>
  <si>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</si>
  <si>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</si>
  <si>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</si>
  <si>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</si>
  <si>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</si>
  <si>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</si>
  <si>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</si>
  <si>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</si>
  <si>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</si>
  <si>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</si>
  <si>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</si>
  <si>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</si>
  <si>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</si>
  <si>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</si>
  <si>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</si>
  <si>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</si>
  <si>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</si>
  <si>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</si>
  <si>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</si>
  <si>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</si>
  <si>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</si>
  <si>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</si>
  <si>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</si>
  <si>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</si>
  <si>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</si>
  <si>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</si>
  <si>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</si>
  <si>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</si>
  <si>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</si>
  <si>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</si>
  <si>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</si>
  <si>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</si>
  <si>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</si>
  <si>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</si>
  <si>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</si>
  <si>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</si>
  <si>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</si>
  <si>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</si>
  <si>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</si>
  <si>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</si>
  <si>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</si>
  <si>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</si>
  <si>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</si>
  <si>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</si>
  <si>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</si>
  <si>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</si>
  <si>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</si>
  <si>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</si>
  <si>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</si>
  <si>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</si>
  <si>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</si>
  <si>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</si>
  <si>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</si>
  <si>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</si>
  <si>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</si>
  <si>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</si>
  <si>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</si>
  <si>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</si>
  <si>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</si>
  <si>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</si>
  <si>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</si>
  <si>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</si>
  <si>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</si>
  <si>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</si>
  <si>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</si>
  <si>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</si>
  <si>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</si>
  <si>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</si>
  <si>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</si>
  <si>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</si>
  <si>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</si>
  <si>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</si>
  <si>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</si>
  <si>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</si>
  <si>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</si>
  <si>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</si>
  <si>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</si>
  <si>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</si>
  <si>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</si>
  <si>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</si>
  <si>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</si>
  <si>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</si>
  <si>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</si>
  <si>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</si>
  <si>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</si>
  <si>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</si>
  <si>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</si>
  <si>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</si>
  <si>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</si>
  <si>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</si>
  <si>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</si>
  <si>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</si>
  <si>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</si>
  <si>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</si>
  <si>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</si>
  <si>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</si>
  <si>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</si>
  <si>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</si>
  <si>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</si>
  <si>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</si>
  <si>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</si>
  <si>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</si>
  <si>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</si>
  <si>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</si>
  <si>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</si>
  <si>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</si>
  <si>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</si>
  <si>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</si>
  <si>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</si>
  <si>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</si>
  <si>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</si>
  <si>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</si>
  <si>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</si>
  <si>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</si>
  <si>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</si>
  <si>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</si>
  <si>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</si>
  <si>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</si>
  <si>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</si>
  <si>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</si>
  <si>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</si>
  <si>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</si>
  <si>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</si>
  <si>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</si>
  <si>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</si>
  <si>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</si>
  <si>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</si>
  <si>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</si>
  <si>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</si>
  <si>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</si>
  <si>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</si>
  <si>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</si>
  <si>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</si>
  <si>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</si>
  <si>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</si>
  <si>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</si>
  <si>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</si>
  <si>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</si>
  <si>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</si>
  <si>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</si>
  <si>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</si>
  <si>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</si>
  <si>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</si>
  <si>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</si>
  <si>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</si>
  <si>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</si>
  <si>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</si>
  <si>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</si>
  <si>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</si>
  <si>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</si>
  <si>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</si>
  <si>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</si>
  <si>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</si>
  <si>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</si>
  <si>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</si>
  <si>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</si>
  <si>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</si>
  <si>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</si>
  <si>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</si>
  <si>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</si>
  <si>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</si>
  <si>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</si>
  <si>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</si>
  <si>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</si>
  <si>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</si>
  <si>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</si>
  <si>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</si>
  <si>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</si>
  <si>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</si>
  <si>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</si>
  <si>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</si>
  <si>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</si>
  <si>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</si>
  <si>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</si>
  <si>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</si>
  <si>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</si>
  <si>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</si>
  <si>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</si>
  <si>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</si>
  <si>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</si>
  <si>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</si>
  <si>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</si>
  <si>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</si>
  <si>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</si>
  <si>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</si>
  <si>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</si>
  <si>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</si>
  <si>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</si>
  <si>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</si>
  <si>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</si>
  <si>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</si>
  <si>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</si>
  <si>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</si>
  <si>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</si>
  <si>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</si>
  <si>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</si>
  <si>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</si>
  <si>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</si>
  <si>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</si>
  <si>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</si>
  <si>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</si>
  <si>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</si>
  <si>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</si>
  <si>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</si>
  <si>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</si>
  <si>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</si>
  <si>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</si>
  <si>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</si>
  <si>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</si>
  <si>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</si>
  <si>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</si>
  <si>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</si>
  <si>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</si>
  <si>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</si>
  <si>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</si>
  <si>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</si>
  <si>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</si>
  <si>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</si>
  <si>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</si>
  <si>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</si>
  <si>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</si>
  <si>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</si>
  <si>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</si>
  <si>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</si>
  <si>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</si>
  <si>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</si>
  <si>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</si>
  <si>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</si>
  <si>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</si>
  <si>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</si>
  <si>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</si>
  <si>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</si>
  <si>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</si>
  <si>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</si>
  <si>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</si>
  <si>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</si>
  <si>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</si>
  <si>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</si>
  <si>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</si>
  <si>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</si>
  <si>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</si>
  <si>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</si>
  <si>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</si>
  <si>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</si>
  <si>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</si>
  <si>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</si>
  <si>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</si>
  <si>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</si>
  <si>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</si>
  <si>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</si>
  <si>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</si>
  <si>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</si>
  <si>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</si>
  <si>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</si>
  <si>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</si>
  <si>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</si>
  <si>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</si>
  <si>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</si>
  <si>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</si>
  <si>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</si>
  <si>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</si>
  <si>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</si>
  <si>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</si>
  <si>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</si>
  <si>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</si>
  <si>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</si>
  <si>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</si>
  <si>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</si>
  <si>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</si>
  <si>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</si>
  <si>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</si>
  <si>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</si>
  <si>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</si>
  <si>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</si>
  <si>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</si>
  <si>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</si>
  <si>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</si>
  <si>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</si>
  <si>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</si>
  <si>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</si>
  <si>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</si>
  <si>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CD Imperial Unido vs Huachipato</t>
  </si>
  <si>
    <t>Georgia Lions vs Club de Lyon</t>
  </si>
  <si>
    <t>mérkőzés gól 3,75 felett</t>
  </si>
  <si>
    <t>mérkőzés gól 4 felett</t>
  </si>
  <si>
    <t>első félidő 2,75 gól felett</t>
  </si>
  <si>
    <t>Limon Black Star vs CS Uruguay de Coronado</t>
  </si>
  <si>
    <t>első félidő 3,5 gól felett</t>
  </si>
  <si>
    <t>mérkőzés gól 5 felett</t>
  </si>
  <si>
    <t>Hazai csapat góljai 4,5 felett</t>
  </si>
  <si>
    <t>America Salcaja vs Barillas FC</t>
  </si>
  <si>
    <t>San Carlos vs AD Carmelita</t>
  </si>
  <si>
    <t>PFA Antioquia FC vs Consultants Desamparados</t>
  </si>
  <si>
    <t>Deportivo Rionegro vs Union Magdalena Santa Marta</t>
  </si>
  <si>
    <t>Internacional FC de Palmira vs Orsomarso Palmira</t>
  </si>
  <si>
    <t>CSD Salto del Guaira vs Sp. Luqueno</t>
  </si>
  <si>
    <t>Dundalk vs St Patrick’s</t>
  </si>
  <si>
    <t>Palestino vs Universidad de Chile</t>
  </si>
  <si>
    <t>Vargas Torres vs Manta FC</t>
  </si>
  <si>
    <t>Tigres Bogota vs Bogota FC</t>
  </si>
  <si>
    <t>Atletico FC Cali vs Boca juniors de Cali</t>
  </si>
  <si>
    <t>Dep. Quindio vs Atl. Huila</t>
  </si>
  <si>
    <t>CA Colegiales vs Olimpia Asuncion</t>
  </si>
  <si>
    <t>Gualaceo SC vs San Antonio FC Cotacachi</t>
  </si>
  <si>
    <t>Treaty Utd vs Kerry</t>
  </si>
  <si>
    <t>Longford Town vs Bray</t>
  </si>
  <si>
    <t>Cobh Ramblers vs Wexford Youths</t>
  </si>
  <si>
    <t>Sint Maarten vs Aruba</t>
  </si>
  <si>
    <t>Belgium vs Izrael</t>
  </si>
  <si>
    <t>Szlovénia vs Ausztria</t>
  </si>
  <si>
    <t>New York City FC 2 vs Atlanta Utd 2</t>
  </si>
  <si>
    <t>Tepaptitlan vs Celaya</t>
  </si>
  <si>
    <t>Mineros de Zacatecas vs CD Tapatio</t>
  </si>
  <si>
    <t>Atl. La Paz vs Jaibos Tampico Madero</t>
  </si>
  <si>
    <t>Dep. Magallanes vs Colo Colo</t>
  </si>
  <si>
    <t>Athletic Club MG vs Ypiranga RS</t>
  </si>
  <si>
    <t>America de Cali vs Jaguares de Cordoba</t>
  </si>
  <si>
    <t>Deportivo Capiata vs 24 de Setiembre</t>
  </si>
  <si>
    <t>CS Limpeno vs Sol de America</t>
  </si>
  <si>
    <t>Consultants Desamparados vs Cariari Pococi</t>
  </si>
  <si>
    <t>Deportiva Venados vs Inter Playa del Carmen</t>
  </si>
  <si>
    <t>Barranquilla FC vs Cartagena</t>
  </si>
  <si>
    <t>Dep. Tolima vs Dep. Cali</t>
  </si>
  <si>
    <t>CD Mexiquense vs Pachuca</t>
  </si>
  <si>
    <t>Artesanos Metepec FC vs Cordobes FC</t>
  </si>
  <si>
    <t>Ciervos FC vs Club Calor</t>
  </si>
  <si>
    <t>Dep. Santani vs Libertad Asuncion</t>
  </si>
  <si>
    <t>Horvátország vs Lengyelország</t>
  </si>
  <si>
    <t>Svédország vs Észtország</t>
  </si>
  <si>
    <t>Svájc vs Spanyolország</t>
  </si>
  <si>
    <t>Portugália vs Skócia</t>
  </si>
  <si>
    <t>Orsomarso Palmira vs Itagui Leones</t>
  </si>
  <si>
    <t>első félidő 0,75 gól felett</t>
  </si>
  <si>
    <t>Boca Juniors de Cali vs Internacional FC de Palmira</t>
  </si>
  <si>
    <t>San Marcos Ancash vs AD Cantolao</t>
  </si>
  <si>
    <t>CS Uruguay de Coronado vs Guadalupe FC</t>
  </si>
  <si>
    <t>Alebrijes de Oaxaca vs Venados</t>
  </si>
  <si>
    <t>Alianza Petrolera vs Fortaleza Cota</t>
  </si>
  <si>
    <t>Dep. Pasto vs Independiente Medellin</t>
  </si>
  <si>
    <t>Atl. Huila vs Tigres Bogota</t>
  </si>
  <si>
    <t>Houston 2 vs Los Angeles Galaxy 2</t>
  </si>
  <si>
    <t>Huntsville City FC vs Inter Miami 2</t>
  </si>
  <si>
    <t>Vancouver 2 vs North Texas</t>
  </si>
  <si>
    <t>Franciaország vs Belgium</t>
  </si>
  <si>
    <t>mind2 csapat szerez gólt</t>
  </si>
  <si>
    <t>Norvégia vs Ausztria</t>
  </si>
  <si>
    <t>Szlovénia vs Kazahsztán</t>
  </si>
  <si>
    <t>Izrael vs Olaszország</t>
  </si>
  <si>
    <t>ázsiai hendi Olaszország -1</t>
  </si>
  <si>
    <t>Törökország vs Izland</t>
  </si>
  <si>
    <t>Románia vs Litvánia</t>
  </si>
  <si>
    <t>ázsiai hendi Románia -1,5</t>
  </si>
  <si>
    <t>CD Universidad de Concepcion vs Santiago Morning</t>
  </si>
  <si>
    <t>Magyarország vs Bosznia-Hercegovina</t>
  </si>
  <si>
    <t>vendégcsapat góljai 0,5 felett</t>
  </si>
  <si>
    <t>Hollandia vs Németország</t>
  </si>
  <si>
    <t>Írország vs Görögország</t>
  </si>
  <si>
    <t xml:space="preserve">Albánia vs Grúzia </t>
  </si>
  <si>
    <t>Csehország vs Ukrajna</t>
  </si>
  <si>
    <t>mérkőzés gól 5,75 felett</t>
  </si>
  <si>
    <t>Kolumbia vs Argentína</t>
  </si>
  <si>
    <t>Chile vs Bilivía</t>
  </si>
  <si>
    <t>Saint Kitts and  Nevis vs Brit Virgin szigetek</t>
  </si>
  <si>
    <t>Ecuador vs Peru</t>
  </si>
  <si>
    <t>Herediano vs AD San Carlos</t>
  </si>
  <si>
    <t>AD Municipal vs Cartagines</t>
  </si>
  <si>
    <t>Sporting San Jose vs Santos de Guapiles</t>
  </si>
  <si>
    <t>New York City FC 2 vs Toronto FC 2</t>
  </si>
  <si>
    <t>Dep. Quindio vs Barranquilla FC</t>
  </si>
  <si>
    <t>Union Magdalena vs Real Soacha Cundimarca</t>
  </si>
  <si>
    <t>Cucuta Deportivo vs Llaneros FC</t>
  </si>
  <si>
    <t>Aragua FC vs Yaracuyanos FC</t>
  </si>
  <si>
    <t>Deportivo Llacuambamba vs Santos FC de Ica</t>
  </si>
  <si>
    <t>AD Guanacasteca vs Santa Ana</t>
  </si>
  <si>
    <t>Puntarenas vs Dep. Alajuelense</t>
  </si>
  <si>
    <t>Guadalupe FC vs Municipal Turrialba</t>
  </si>
  <si>
    <t>Cartagena vs Atletico FC Cali</t>
  </si>
  <si>
    <t>America de Cali vs Dep. Tolima</t>
  </si>
  <si>
    <t>AD Cantolao vs Juan Pablo II College</t>
  </si>
  <si>
    <t>Ayacucho FC vs San Marcos Ancash</t>
  </si>
  <si>
    <t>Alianza Universidad vs Deportivo Coopsol</t>
  </si>
  <si>
    <t>AD Comerciantes FC vs Molinos El Pirata</t>
  </si>
  <si>
    <t>1. gól a 30. perc előtt lesz</t>
  </si>
  <si>
    <t>1. gól a 20. perc előtt lesz</t>
  </si>
  <si>
    <t>Correcaminos UAT vs Alebrijes de Oaxaca</t>
  </si>
  <si>
    <t>hazai csapat góljai 2,5 felett</t>
  </si>
  <si>
    <t>Dep. Pereira vs Alianza Petrolera</t>
  </si>
  <si>
    <t>Észak-Korea vs Ausztria (U20)</t>
  </si>
  <si>
    <t>hazai csapat góljai 4,5 felett</t>
  </si>
  <si>
    <t>1.f. hazai csapat góljai 1,5 felett</t>
  </si>
  <si>
    <t>Dortmund vs Heidenheim</t>
  </si>
  <si>
    <t>Waterford vs Dundalk</t>
  </si>
  <si>
    <t>Malahide United vs St. Mochtas</t>
  </si>
  <si>
    <t>Wexford Youths vs Treaty Utd.</t>
  </si>
  <si>
    <t>Guayaquil City vs Gualaceo SC</t>
  </si>
  <si>
    <t>mérkőzés gól 1,5 felett</t>
  </si>
  <si>
    <t>Puebla vs Qerataro</t>
  </si>
  <si>
    <t>Atlas de Guadalajara vs Pachuca</t>
  </si>
  <si>
    <t>Juarez vs Mazatlan FC</t>
  </si>
  <si>
    <t>Tigres UANL vs Atl. San Luis</t>
  </si>
  <si>
    <t>Necaxa vs UNAM Pumas</t>
  </si>
  <si>
    <t>Atlante vs Dorados de Sinaloa</t>
  </si>
  <si>
    <t>2.f. mind2 csapat szerez gólt</t>
  </si>
  <si>
    <t>Club Calor vs CD Mexiquense</t>
  </si>
  <si>
    <t>első félidő 3,75 gól felett</t>
  </si>
  <si>
    <t>első félidő 4 gól felett</t>
  </si>
  <si>
    <t>Benfica vs Santa Clara</t>
  </si>
  <si>
    <t>Famalicao vs Gil Vicente</t>
  </si>
  <si>
    <t>Sao Bernardo FC vs Botafogo PB</t>
  </si>
  <si>
    <t>Portland 2 vs Los Angeles FC 2</t>
  </si>
  <si>
    <t>Pacific FC vs Vancouver Langley FC</t>
  </si>
  <si>
    <t>Savannah Clovers vs Georgia Lions</t>
  </si>
  <si>
    <t>Club Deportivo Internacional de Barinas vs Rayo Zuliano</t>
  </si>
  <si>
    <t>Universidad Central de Venezuela vs Estudiantes de Merida</t>
  </si>
  <si>
    <t>Dep. Toluca vs Tijuana</t>
  </si>
  <si>
    <t>Tigre vs Gimnasia LP</t>
  </si>
  <si>
    <t>Belgrano de Cordoba vs Independiente Avellaneda</t>
  </si>
  <si>
    <t>Cibao FC vs Moca FC</t>
  </si>
  <si>
    <t>Santos de Guapiles vs Dep. Saprissa</t>
  </si>
  <si>
    <t>CFR Cluj vs FCS Bukarest</t>
  </si>
  <si>
    <t>Godoy Cruz vs Sarmiento</t>
  </si>
  <si>
    <t>Estudiantes LP vs Atl. Platense</t>
  </si>
  <si>
    <t>CD Tapatio vs Atl. La Paz</t>
  </si>
  <si>
    <t>Palmeiras SP vs Criciuma</t>
  </si>
  <si>
    <t>Atl. Madrid vs Valencia</t>
  </si>
  <si>
    <t>Atlanta Utd 2 vs Huntsville City FC</t>
  </si>
  <si>
    <t>Toronto FC 2 vs New York City FC 2</t>
  </si>
  <si>
    <t>Itagui Leones vs Cucuta Deportivo</t>
  </si>
  <si>
    <t>Tigres Bogota vs Boca Juniors de Cali</t>
  </si>
  <si>
    <t>Rosario Central vs Talleres de Cordoba</t>
  </si>
  <si>
    <t>Universidad de Chile vs Palestino</t>
  </si>
  <si>
    <t>Orlando 2 vs New England 2</t>
  </si>
  <si>
    <t>Cavalry FC vs Atletico Ottawa</t>
  </si>
  <si>
    <t>Argentinos Juniors vs Newell's</t>
  </si>
  <si>
    <t>Barcelona Guayaquil vs Macara Ambato</t>
  </si>
  <si>
    <t>America de Cali vs Dep. Pereira</t>
  </si>
  <si>
    <t>Dep. La Equidad vs Millonarios</t>
  </si>
  <si>
    <t>Barracas Central vs Banfield</t>
  </si>
  <si>
    <t>Rapid Bukarest vs Univ. Cluj</t>
  </si>
  <si>
    <t>Jedinstvo Ub vs Radnicki Nis</t>
  </si>
  <si>
    <t>Lazio vs Hellas Verona</t>
  </si>
  <si>
    <t>Santos FC de Ica vs Alianza Universidad</t>
  </si>
  <si>
    <t>Valur vs KR</t>
  </si>
  <si>
    <t>Fylkir vs Vikingur Reykjavik</t>
  </si>
  <si>
    <t xml:space="preserve">Inernacional Fc de Palmira vs Dep. Quindio </t>
  </si>
  <si>
    <t>1.f. mind2 csapat szerez gólt</t>
  </si>
  <si>
    <t>Sp. Trinidense vs Tacuary Asuncion</t>
  </si>
  <si>
    <t>Ferroviaria SP vs Athletic Club MG</t>
  </si>
  <si>
    <t>Municial Turrialba vs CS Uruguay de Coronado</t>
  </si>
  <si>
    <t>Internacional RS vs Cuiaba</t>
  </si>
  <si>
    <t>Boston River vs Fenix Montevideo</t>
  </si>
  <si>
    <t>Bayern München vs Dinamo Zagreb</t>
  </si>
  <si>
    <t>Slough Town vs Chichester City FC</t>
  </si>
  <si>
    <t>Oxford City vs Peterborough Sports</t>
  </si>
  <si>
    <t>Cardiff Metropolitan University FC vs Goytre United</t>
  </si>
  <si>
    <t>mérkőzés gól 9,5 felett</t>
  </si>
  <si>
    <t>mérkőzés gól 10,5 felett</t>
  </si>
  <si>
    <t>Connah's Quay vs Caernarfon</t>
  </si>
  <si>
    <t>Ayacucho FC vs AD Cantolao</t>
  </si>
  <si>
    <t>Deportivo Llacuabamba vs Club Ada Jaen</t>
  </si>
  <si>
    <t>mind2 csapat szerez gólt+mérkőzés gól 3,5 felett</t>
  </si>
  <si>
    <t>nem mind2 csapat szerez gólt+mérkőzés gól 3,5 felett</t>
  </si>
  <si>
    <t>hazai csapat góljai 3,5 felett</t>
  </si>
  <si>
    <t>Envigado vs Jaguares de Cordoba</t>
  </si>
  <si>
    <t>Real Soacha Cundimarca vs Cartagena</t>
  </si>
  <si>
    <t>CS 2 de Mayo vs General Caballero JLM</t>
  </si>
  <si>
    <t>Dep. Tolima vs Dep. Pasto</t>
  </si>
  <si>
    <t>Fortaleza Cota vs Dep. Cali</t>
  </si>
  <si>
    <t>San Marcos Ancash vs AD Comerciantes FC</t>
  </si>
  <si>
    <t>Brigton vs Wolverhampton</t>
  </si>
  <si>
    <t>Coventry vs Tottenham</t>
  </si>
  <si>
    <t>FC Bruges vs Dortmund</t>
  </si>
  <si>
    <t>CD Real Sociedad vs Lobos UPNFM</t>
  </si>
  <si>
    <t>Deportivo Mixco vs CSD Comunicationes</t>
  </si>
  <si>
    <t>Deportivo San Pedro vs Quiche FC</t>
  </si>
  <si>
    <t>Deportivo Carcha vs Izabal JC</t>
  </si>
  <si>
    <t>Chimaltenango FC vs CSD Amatitlan</t>
  </si>
  <si>
    <t>Mineros de Zacatecas vs Atl. La Paz</t>
  </si>
  <si>
    <t>CD Motagua vs Juticalpa FC</t>
  </si>
  <si>
    <t>Boca Juniors 2 vs Central Cordoba SDE 2</t>
  </si>
  <si>
    <t>HFX Wanderers vs Pacific FC</t>
  </si>
  <si>
    <t>Atlanta vs Inter Miami</t>
  </si>
  <si>
    <t>Atl. Madrid vs RB Leipzig</t>
  </si>
  <si>
    <t>Brest vs Sturm Graz</t>
  </si>
  <si>
    <t>9 de Octubre Guayaquil vs Independiente Juniors</t>
  </si>
  <si>
    <t>Vaduz vs Arau</t>
  </si>
  <si>
    <t>első félidő 4,5 gól felett</t>
  </si>
  <si>
    <t>Thun vs Bellinzona</t>
  </si>
  <si>
    <t>Caracas FC vs Monagas SC</t>
  </si>
  <si>
    <t>Academia Puerto Cabelli vs Angostura FC</t>
  </si>
  <si>
    <t>Club Atletico Toltecas FC vs Tuzos Pachuca</t>
  </si>
  <si>
    <t>York United FC vs Cavalry FC</t>
  </si>
  <si>
    <t>New York City FC vs Inter Miami</t>
  </si>
  <si>
    <t>Basel vs FC Zürich</t>
  </si>
  <si>
    <t>Sligo vs Dundalk</t>
  </si>
  <si>
    <t>Anderlecht vs Charleroi</t>
  </si>
  <si>
    <t>UMECIT vs CD Plaza Amador</t>
  </si>
  <si>
    <t>Deportivo Mixco vs Deportivo Guastatoya</t>
  </si>
  <si>
    <t>Sp. Trinidense vs Nacional Asuncion</t>
  </si>
  <si>
    <t>LDU Quito vs El Nacional Quito</t>
  </si>
  <si>
    <t>Vancouver Langley FC vs Forge FC</t>
  </si>
  <si>
    <t>Escorpiones de Belen vs Guadalupe FC</t>
  </si>
  <si>
    <t>Instituto Cordoba vs Barracas Central</t>
  </si>
  <si>
    <t>Newell's vs Tigre</t>
  </si>
  <si>
    <t>Nacional Montevideo vs Defensor Montevideo</t>
  </si>
  <si>
    <t>St. Pauli vs RB Leipzig</t>
  </si>
  <si>
    <t>Rayo Vallecano vs Atl. Madrid</t>
  </si>
  <si>
    <t>mind2 csapat szerze gólt</t>
  </si>
  <si>
    <t>Cusco vs Sporting Cristal</t>
  </si>
  <si>
    <t>Estudiantes de Merida vs Carabobo FC</t>
  </si>
  <si>
    <t>Dep. Quindio vs Atletico FC Cali</t>
  </si>
  <si>
    <t>Mushuc Runa vs Orense SC</t>
  </si>
  <si>
    <t>Puntarenas vs Perez Zeledon</t>
  </si>
  <si>
    <t>Libertad Asuncion vs Tacuary Asuncion</t>
  </si>
  <si>
    <t>CD Platense Zacatecoluca vs Alianza FC</t>
  </si>
  <si>
    <t>Ypiranga RS vs Londrina EC</t>
  </si>
  <si>
    <t>Alebrijes de Oaxaca vs Jaibos Tampico Madero</t>
  </si>
  <si>
    <t xml:space="preserve">Arau vs Schaffhausen </t>
  </si>
  <si>
    <t>Leicester vs Middlesbrough (U21)</t>
  </si>
  <si>
    <t>Stoke vs Arsenal (U21)</t>
  </si>
  <si>
    <t>Drogheda Utd. vs Galway Utd.</t>
  </si>
  <si>
    <t>Shamrock Rovers vs Bohemians Dublin</t>
  </si>
  <si>
    <t>ázsiai hendi Shamrock -0,5</t>
  </si>
  <si>
    <t>ázsiai hendi Shamrock -0,75</t>
  </si>
  <si>
    <t>Philadelphia 2 vs New York City FC 2</t>
  </si>
  <si>
    <t>mérkőzés gól 7 felett</t>
  </si>
  <si>
    <t>Cucuta Deportivo vs Tigres Bogota</t>
  </si>
  <si>
    <t>mérkőzés gól 8 felett</t>
  </si>
  <si>
    <t>mérkőzés gól 8,5 felett</t>
  </si>
  <si>
    <t>PFA Antioquia FC vs Limon Black Star</t>
  </si>
  <si>
    <t>Universidad Catolica vs Delfin</t>
  </si>
  <si>
    <t>AD San Carlos vs Santos de Guapiles</t>
  </si>
  <si>
    <t>Boca Juniors de Cali vs Real Santander</t>
  </si>
  <si>
    <t>Sp. Luqueno vs General Caballero JLM</t>
  </si>
  <si>
    <t>Chelsea vs Barrow FC</t>
  </si>
  <si>
    <t>Real Madrid vs Alaves</t>
  </si>
  <si>
    <t>Wycombe vs Aston Villa</t>
  </si>
  <si>
    <t>Guayaquil City vs Independiente del Valle</t>
  </si>
  <si>
    <t>Atlanta Utd 2 vs Inter Miami 2</t>
  </si>
  <si>
    <t>Antigua Gfc vs Dep. Saprissa</t>
  </si>
  <si>
    <t>Barranquilla FC vs Atl. Huila</t>
  </si>
  <si>
    <t>Universidad de Chile vs Huachipato</t>
  </si>
  <si>
    <t>Guabira Montero vs San Antonio Bulo Bulo</t>
  </si>
  <si>
    <t>Campobasso vs Pesar</t>
  </si>
  <si>
    <t>FCS Bukarest vs Rigas FS</t>
  </si>
  <si>
    <t>hazai csapat gólja 2,5 felett</t>
  </si>
  <si>
    <t>Napoli vs Palermo</t>
  </si>
  <si>
    <t>Correcaminos UAT vs Mineros de Zacatecas</t>
  </si>
  <si>
    <t>San Martin FC vs Inter Panama CF</t>
  </si>
  <si>
    <t>Jorge Wilstermann vs Real Santa Cruz</t>
  </si>
  <si>
    <t>Blooming Santa Cruz vs Always Ready</t>
  </si>
  <si>
    <t>Passo Fundo vs EC Juventude II</t>
  </si>
  <si>
    <t>Independiente Santa Fe vs Alianza Petrolera</t>
  </si>
  <si>
    <t>Atl. Nacional Medellin vs Junior de Barranquilla</t>
  </si>
  <si>
    <t>Maastricht vs Oss</t>
  </si>
  <si>
    <t>Heracles vs Heerenveen</t>
  </si>
  <si>
    <t>Dinamo Bukarest vs Botosani</t>
  </si>
  <si>
    <t>Union Comercio vs Sport Boys Callao</t>
  </si>
  <si>
    <t>FC Eindhoven vs Roda</t>
  </si>
  <si>
    <t>West Bromwich vs Southampton (U21)</t>
  </si>
  <si>
    <t>Dortmund vs Bochum</t>
  </si>
  <si>
    <t>Albacete vs Deportivo La Coruna</t>
  </si>
  <si>
    <t>Bray vs Cork City</t>
  </si>
  <si>
    <t>hazai csapat gólja 3,5 felett</t>
  </si>
  <si>
    <t>Carmelita vs ADR Jicaral</t>
  </si>
  <si>
    <t>mérkőzés gól 6,75 felett</t>
  </si>
  <si>
    <t>Real Santander vs Cartagena</t>
  </si>
  <si>
    <t>Newtown AFC vs TNS</t>
  </si>
  <si>
    <t>Ayacucho FC vs Juan Pablo II College</t>
  </si>
  <si>
    <t>AD Cantolao vs AD Comerciantes FC</t>
  </si>
  <si>
    <t>CH Futbol Club vs Cilesi FC</t>
  </si>
  <si>
    <t>Monagas SC vs Acedemia Puero Cabello</t>
  </si>
  <si>
    <t>Deportes Limache vs Dep. Magallanes</t>
  </si>
  <si>
    <t>Santa Ana vs AD San Carlos</t>
  </si>
  <si>
    <t>Municipal Turrialba vs Escorpiones de Belen</t>
  </si>
  <si>
    <t>Tacuary Asuncion vs Ameliano Asuncion</t>
  </si>
  <si>
    <t>Rapid Bukarest vs Otelul Galati</t>
  </si>
  <si>
    <t>Young Boys vs Grasshoppers</t>
  </si>
  <si>
    <t>Barnlsey vs Stockport</t>
  </si>
  <si>
    <t>Independiente del Valle vs Universidad Catolica</t>
  </si>
  <si>
    <t>Malaga vs Elche</t>
  </si>
  <si>
    <t>Osasuna vs Barcelona</t>
  </si>
  <si>
    <t>Olimpia Asuncion vs General Caballero JLM</t>
  </si>
  <si>
    <t xml:space="preserve">Cumbaya FC vs Emelec Guayaquil </t>
  </si>
  <si>
    <t>Santos de Guapiles vs AD Municipal Liberia</t>
  </si>
  <si>
    <t>Ypiranga RS vs Athletic Club MG</t>
  </si>
  <si>
    <t>Dep. Saprissa vs Herediano</t>
  </si>
  <si>
    <t>Cartagines vs AD Guanacasteca</t>
  </si>
  <si>
    <t>Deportivo Zacapa vs Deportivo Malacateco</t>
  </si>
  <si>
    <t>Botev Vraca vs Ludogorets Razgrad</t>
  </si>
  <si>
    <t>Sepsi OSK vs FCS Bukarest</t>
  </si>
  <si>
    <t>Delfin vs LDU Qutio</t>
  </si>
  <si>
    <t>Santa Clara vs Boavista</t>
  </si>
  <si>
    <t>Braga vs Rio Ave</t>
  </si>
  <si>
    <t>Carlos Mannucci Trujillo vs Huancayo</t>
  </si>
  <si>
    <t>Defensor Montevideo vs Dep. Maldonado</t>
  </si>
  <si>
    <t>Boca Juniors de Cali vs Orsomarso Palmira</t>
  </si>
  <si>
    <t>Llaneros FC vs Dep. Quindio</t>
  </si>
  <si>
    <t>Carabobo FC vs Portuguesa FC</t>
  </si>
  <si>
    <t xml:space="preserve">Jaguares de Cordoba vs Junior de Barranquilla </t>
  </si>
  <si>
    <t>Aurora Cochabamba vs Guabira Montero</t>
  </si>
  <si>
    <t>Barcelona Guayaquil vs Libertad FC</t>
  </si>
  <si>
    <t>ADO Den Haag vs Utrecht 2</t>
  </si>
  <si>
    <t>Boyaca Patriotas vs Dep. Cali</t>
  </si>
  <si>
    <t>Huachipato vs Coquimbo Unido</t>
  </si>
  <si>
    <t>Valour FC vs Pacific FC</t>
  </si>
  <si>
    <t>Sporting San Jose vs Puntarenas</t>
  </si>
  <si>
    <t>Independiente de La Chorrera vs CD Arabe Unido</t>
  </si>
</sst>
</file>

<file path=xl/styles.xml><?xml version="1.0" encoding="utf-8"?>
<styleSheet xmlns="http://schemas.openxmlformats.org/spreadsheetml/2006/main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4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  <font>
      <sz val="11"/>
      <name val="Britannic Bold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69">
    <xf numFmtId="0" fontId="0" fillId="0" borderId="0" xfId="0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0" xfId="3" applyFont="1" applyAlignment="1" applyProtection="1"/>
    <xf numFmtId="164" fontId="3" fillId="0" borderId="0" xfId="3" applyNumberFormat="1" applyFont="1" applyAlignment="1" applyProtection="1"/>
    <xf numFmtId="0" fontId="3" fillId="0" borderId="0" xfId="3" applyFont="1" applyAlignment="1" applyProtection="1">
      <alignment horizontal="right"/>
    </xf>
    <xf numFmtId="2" fontId="4" fillId="0" borderId="0" xfId="3" applyNumberFormat="1" applyFont="1" applyAlignment="1" applyProtection="1"/>
    <xf numFmtId="0" fontId="4" fillId="0" borderId="0" xfId="3" applyFont="1" applyAlignment="1" applyProtection="1">
      <alignment horizontal="center"/>
    </xf>
    <xf numFmtId="164" fontId="4" fillId="0" borderId="0" xfId="3" applyNumberFormat="1" applyFont="1" applyAlignment="1" applyProtection="1"/>
    <xf numFmtId="164" fontId="4" fillId="0" borderId="0" xfId="3" applyNumberFormat="1" applyFont="1" applyAlignment="1" applyProtection="1">
      <alignment horizontal="center"/>
    </xf>
    <xf numFmtId="10" fontId="4" fillId="0" borderId="0" xfId="3" applyNumberFormat="1" applyFont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165" fontId="4" fillId="0" borderId="0" xfId="3" applyNumberFormat="1" applyFont="1" applyAlignment="1" applyProtection="1">
      <alignment horizontal="center"/>
    </xf>
    <xf numFmtId="0" fontId="2" fillId="0" borderId="0" xfId="0" applyFont="1" applyBorder="1" applyAlignment="1" applyProtection="1"/>
    <xf numFmtId="0" fontId="5" fillId="0" borderId="0" xfId="0" applyFont="1" applyBorder="1" applyAlignment="1" applyProtection="1"/>
    <xf numFmtId="164" fontId="2" fillId="0" borderId="0" xfId="0" applyNumberFormat="1" applyFont="1" applyAlignment="1" applyProtection="1"/>
    <xf numFmtId="164" fontId="2" fillId="0" borderId="0" xfId="3" applyNumberFormat="1" applyFont="1" applyAlignment="1" applyProtection="1"/>
    <xf numFmtId="0" fontId="2" fillId="0" borderId="0" xfId="3" applyFont="1" applyAlignment="1" applyProtection="1">
      <alignment horizontal="center"/>
    </xf>
    <xf numFmtId="0" fontId="5" fillId="0" borderId="0" xfId="0" applyFont="1" applyAlignment="1" applyProtection="1"/>
    <xf numFmtId="0" fontId="6" fillId="2" borderId="1" xfId="4" applyFont="1" applyAlignment="1" applyProtection="1"/>
    <xf numFmtId="0" fontId="8" fillId="0" borderId="0" xfId="0" applyFont="1" applyAlignment="1" applyProtection="1"/>
    <xf numFmtId="167" fontId="9" fillId="0" borderId="0" xfId="1" applyNumberFormat="1" applyFont="1" applyBorder="1" applyAlignment="1" applyProtection="1"/>
    <xf numFmtId="166" fontId="9" fillId="0" borderId="0" xfId="1" applyFont="1" applyBorder="1" applyAlignment="1" applyProtection="1"/>
    <xf numFmtId="0" fontId="9" fillId="0" borderId="0" xfId="0" applyFont="1" applyAlignment="1" applyProtection="1"/>
    <xf numFmtId="168" fontId="9" fillId="0" borderId="0" xfId="1" applyNumberFormat="1" applyFont="1" applyBorder="1" applyAlignment="1" applyProtection="1"/>
    <xf numFmtId="9" fontId="8" fillId="0" borderId="0" xfId="2" applyFont="1" applyBorder="1" applyAlignment="1" applyProtection="1"/>
    <xf numFmtId="3" fontId="8" fillId="0" borderId="0" xfId="0" applyNumberFormat="1" applyFont="1" applyAlignment="1" applyProtection="1"/>
    <xf numFmtId="165" fontId="0" fillId="0" borderId="0" xfId="2" applyNumberFormat="1" applyFont="1" applyBorder="1" applyAlignment="1" applyProtection="1"/>
    <xf numFmtId="14" fontId="2" fillId="0" borderId="0" xfId="3" applyNumberFormat="1" applyFont="1" applyAlignment="1" applyProtection="1"/>
    <xf numFmtId="0" fontId="10" fillId="2" borderId="1" xfId="4" applyFont="1" applyAlignment="1" applyProtection="1"/>
    <xf numFmtId="167" fontId="10" fillId="2" borderId="1" xfId="4" applyNumberFormat="1" applyFont="1" applyAlignment="1" applyProtection="1"/>
    <xf numFmtId="166" fontId="10" fillId="2" borderId="1" xfId="4" applyNumberFormat="1" applyFont="1" applyAlignment="1" applyProtection="1"/>
    <xf numFmtId="168" fontId="10" fillId="2" borderId="1" xfId="4" applyNumberFormat="1" applyFont="1" applyAlignment="1" applyProtection="1"/>
    <xf numFmtId="9" fontId="10" fillId="2" borderId="1" xfId="4" applyNumberFormat="1" applyFont="1" applyAlignment="1" applyProtection="1"/>
    <xf numFmtId="0" fontId="7" fillId="2" borderId="1" xfId="4" applyAlignment="1" applyProtection="1"/>
    <xf numFmtId="2" fontId="8" fillId="0" borderId="0" xfId="0" applyNumberFormat="1" applyFont="1" applyAlignment="1" applyProtection="1"/>
    <xf numFmtId="166" fontId="8" fillId="0" borderId="0" xfId="1" applyFont="1" applyBorder="1" applyAlignment="1" applyProtection="1"/>
    <xf numFmtId="3" fontId="9" fillId="0" borderId="0" xfId="0" applyNumberFormat="1" applyFont="1" applyAlignment="1" applyProtection="1"/>
    <xf numFmtId="9" fontId="9" fillId="0" borderId="0" xfId="2" applyFont="1" applyBorder="1" applyAlignment="1" applyProtection="1"/>
    <xf numFmtId="165" fontId="9" fillId="0" borderId="0" xfId="2" applyNumberFormat="1" applyFont="1" applyBorder="1" applyAlignment="1" applyProtection="1"/>
    <xf numFmtId="167" fontId="7" fillId="2" borderId="1" xfId="4" applyNumberFormat="1" applyAlignment="1" applyProtection="1"/>
    <xf numFmtId="14" fontId="2" fillId="0" borderId="0" xfId="3" applyNumberFormat="1" applyFont="1" applyBorder="1" applyAlignment="1" applyProtection="1"/>
    <xf numFmtId="0" fontId="3" fillId="0" borderId="0" xfId="3" applyFont="1" applyBorder="1" applyAlignment="1" applyProtection="1">
      <alignment horizontal="center"/>
    </xf>
    <xf numFmtId="0" fontId="2" fillId="0" borderId="2" xfId="0" applyFont="1" applyBorder="1" applyAlignment="1" applyProtection="1"/>
    <xf numFmtId="0" fontId="5" fillId="0" borderId="2" xfId="0" applyFont="1" applyBorder="1" applyAlignment="1" applyProtection="1"/>
    <xf numFmtId="0" fontId="2" fillId="3" borderId="0" xfId="0" applyFont="1" applyFill="1" applyBorder="1" applyAlignment="1" applyProtection="1"/>
    <xf numFmtId="14" fontId="2" fillId="0" borderId="2" xfId="3" applyNumberFormat="1" applyFont="1" applyBorder="1" applyAlignment="1" applyProtection="1"/>
    <xf numFmtId="0" fontId="12" fillId="0" borderId="0" xfId="0" applyFont="1"/>
    <xf numFmtId="0" fontId="12" fillId="0" borderId="2" xfId="0" applyFont="1" applyBorder="1"/>
    <xf numFmtId="164" fontId="2" fillId="4" borderId="0" xfId="0" applyNumberFormat="1" applyFont="1" applyFill="1" applyAlignment="1" applyProtection="1"/>
    <xf numFmtId="0" fontId="12" fillId="3" borderId="0" xfId="0" applyFont="1" applyFill="1"/>
    <xf numFmtId="0" fontId="12" fillId="5" borderId="0" xfId="0" applyFont="1" applyFill="1"/>
    <xf numFmtId="0" fontId="2" fillId="5" borderId="0" xfId="0" applyFont="1" applyFill="1" applyBorder="1" applyAlignment="1" applyProtection="1"/>
    <xf numFmtId="0" fontId="12" fillId="0" borderId="0" xfId="0" applyFont="1" applyFill="1"/>
    <xf numFmtId="0" fontId="12" fillId="3" borderId="2" xfId="0" applyFont="1" applyFill="1" applyBorder="1"/>
    <xf numFmtId="14" fontId="2" fillId="6" borderId="0" xfId="3" applyNumberFormat="1" applyFont="1" applyFill="1" applyBorder="1" applyAlignment="1" applyProtection="1"/>
    <xf numFmtId="0" fontId="12" fillId="6" borderId="0" xfId="0" applyFont="1" applyFill="1"/>
    <xf numFmtId="0" fontId="5" fillId="6" borderId="0" xfId="0" applyFont="1" applyFill="1" applyBorder="1" applyAlignment="1" applyProtection="1"/>
    <xf numFmtId="164" fontId="2" fillId="6" borderId="0" xfId="0" applyNumberFormat="1" applyFont="1" applyFill="1" applyAlignment="1" applyProtection="1"/>
    <xf numFmtId="0" fontId="12" fillId="7" borderId="0" xfId="0" applyFont="1" applyFill="1"/>
    <xf numFmtId="0" fontId="12" fillId="5" borderId="2" xfId="0" applyFont="1" applyFill="1" applyBorder="1"/>
    <xf numFmtId="14" fontId="2" fillId="0" borderId="0" xfId="3" applyNumberFormat="1" applyFont="1" applyFill="1" applyBorder="1" applyAlignment="1" applyProtection="1"/>
    <xf numFmtId="0" fontId="5" fillId="0" borderId="0" xfId="0" applyFont="1" applyFill="1" applyAlignment="1" applyProtection="1"/>
    <xf numFmtId="164" fontId="2" fillId="0" borderId="0" xfId="0" applyNumberFormat="1" applyFont="1" applyFill="1" applyAlignment="1" applyProtection="1"/>
    <xf numFmtId="164" fontId="13" fillId="0" borderId="0" xfId="0" applyNumberFormat="1" applyFont="1" applyFill="1" applyAlignment="1" applyProtection="1"/>
    <xf numFmtId="0" fontId="5" fillId="0" borderId="0" xfId="0" applyFont="1" applyFill="1" applyBorder="1" applyAlignment="1" applyProtection="1"/>
    <xf numFmtId="0" fontId="12" fillId="0" borderId="2" xfId="0" applyFont="1" applyFill="1" applyBorder="1"/>
    <xf numFmtId="0" fontId="5" fillId="0" borderId="2" xfId="0" applyFont="1" applyFill="1" applyBorder="1" applyAlignment="1" applyProtection="1"/>
    <xf numFmtId="164" fontId="13" fillId="6" borderId="0" xfId="0" applyNumberFormat="1" applyFont="1" applyFill="1" applyAlignment="1" applyProtection="1"/>
  </cellXfs>
  <cellStyles count="5">
    <cellStyle name="Excel Built-in Output" xfId="4"/>
    <cellStyle name="Ezres" xfId="1" builtinId="3"/>
    <cellStyle name="Normál" xfId="0" builtinId="0"/>
    <cellStyle name="Normál 2" xfId="3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u-HU"/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2024.szeptember</a:t>
            </a:r>
          </a:p>
        </c:rich>
      </c:tx>
      <c:layout/>
      <c:spPr>
        <a:noFill/>
        <a:ln w="0">
          <a:noFill/>
        </a:ln>
      </c:spPr>
    </c:title>
    <c:plotArea>
      <c:layout/>
      <c:lineChart>
        <c:grouping val="standard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Nagytétes!$A$5:$A$673</c:f>
              <c:strCache>
                <c:ptCount val="669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  <c:pt idx="296">
                  <c:v>297.</c:v>
                </c:pt>
                <c:pt idx="297">
                  <c:v>298.</c:v>
                </c:pt>
                <c:pt idx="298">
                  <c:v>299.</c:v>
                </c:pt>
                <c:pt idx="299">
                  <c:v>300.</c:v>
                </c:pt>
                <c:pt idx="300">
                  <c:v>301.</c:v>
                </c:pt>
                <c:pt idx="301">
                  <c:v>302.</c:v>
                </c:pt>
                <c:pt idx="302">
                  <c:v>303.</c:v>
                </c:pt>
                <c:pt idx="303">
                  <c:v>304.</c:v>
                </c:pt>
                <c:pt idx="304">
                  <c:v>305.</c:v>
                </c:pt>
                <c:pt idx="305">
                  <c:v>306.</c:v>
                </c:pt>
                <c:pt idx="306">
                  <c:v>307.</c:v>
                </c:pt>
                <c:pt idx="307">
                  <c:v>308.</c:v>
                </c:pt>
                <c:pt idx="308">
                  <c:v>309.</c:v>
                </c:pt>
                <c:pt idx="309">
                  <c:v>310.</c:v>
                </c:pt>
                <c:pt idx="310">
                  <c:v>311.</c:v>
                </c:pt>
                <c:pt idx="311">
                  <c:v>312.</c:v>
                </c:pt>
                <c:pt idx="312">
                  <c:v>313.</c:v>
                </c:pt>
                <c:pt idx="313">
                  <c:v>314.</c:v>
                </c:pt>
                <c:pt idx="314">
                  <c:v>315.</c:v>
                </c:pt>
                <c:pt idx="315">
                  <c:v>316.</c:v>
                </c:pt>
                <c:pt idx="316">
                  <c:v>317.</c:v>
                </c:pt>
                <c:pt idx="317">
                  <c:v>318.</c:v>
                </c:pt>
                <c:pt idx="318">
                  <c:v>319.</c:v>
                </c:pt>
                <c:pt idx="319">
                  <c:v>320.</c:v>
                </c:pt>
                <c:pt idx="320">
                  <c:v>321.</c:v>
                </c:pt>
                <c:pt idx="321">
                  <c:v>322.</c:v>
                </c:pt>
                <c:pt idx="322">
                  <c:v>323.</c:v>
                </c:pt>
                <c:pt idx="323">
                  <c:v>324.</c:v>
                </c:pt>
                <c:pt idx="324">
                  <c:v>325.</c:v>
                </c:pt>
                <c:pt idx="325">
                  <c:v>326.</c:v>
                </c:pt>
                <c:pt idx="326">
                  <c:v>327.</c:v>
                </c:pt>
                <c:pt idx="327">
                  <c:v>328.</c:v>
                </c:pt>
                <c:pt idx="328">
                  <c:v>329.</c:v>
                </c:pt>
                <c:pt idx="329">
                  <c:v>330.</c:v>
                </c:pt>
                <c:pt idx="330">
                  <c:v>331.</c:v>
                </c:pt>
                <c:pt idx="331">
                  <c:v>332.</c:v>
                </c:pt>
                <c:pt idx="332">
                  <c:v>333.</c:v>
                </c:pt>
                <c:pt idx="333">
                  <c:v>334.</c:v>
                </c:pt>
                <c:pt idx="334">
                  <c:v>335.</c:v>
                </c:pt>
                <c:pt idx="335">
                  <c:v>336.</c:v>
                </c:pt>
                <c:pt idx="336">
                  <c:v>337.</c:v>
                </c:pt>
                <c:pt idx="337">
                  <c:v>338.</c:v>
                </c:pt>
                <c:pt idx="338">
                  <c:v>339.</c:v>
                </c:pt>
                <c:pt idx="339">
                  <c:v>340.</c:v>
                </c:pt>
                <c:pt idx="340">
                  <c:v>341.</c:v>
                </c:pt>
                <c:pt idx="341">
                  <c:v>342.</c:v>
                </c:pt>
                <c:pt idx="342">
                  <c:v>343.</c:v>
                </c:pt>
                <c:pt idx="343">
                  <c:v>344.</c:v>
                </c:pt>
                <c:pt idx="344">
                  <c:v>345.</c:v>
                </c:pt>
                <c:pt idx="345">
                  <c:v>346.</c:v>
                </c:pt>
                <c:pt idx="346">
                  <c:v>347.</c:v>
                </c:pt>
                <c:pt idx="347">
                  <c:v>348.</c:v>
                </c:pt>
                <c:pt idx="348">
                  <c:v>349.</c:v>
                </c:pt>
                <c:pt idx="349">
                  <c:v>350.</c:v>
                </c:pt>
                <c:pt idx="350">
                  <c:v>351.</c:v>
                </c:pt>
                <c:pt idx="351">
                  <c:v>352.</c:v>
                </c:pt>
                <c:pt idx="352">
                  <c:v>353.</c:v>
                </c:pt>
                <c:pt idx="353">
                  <c:v>354.</c:v>
                </c:pt>
                <c:pt idx="354">
                  <c:v>355.</c:v>
                </c:pt>
                <c:pt idx="355">
                  <c:v>356.</c:v>
                </c:pt>
                <c:pt idx="356">
                  <c:v>357.</c:v>
                </c:pt>
                <c:pt idx="357">
                  <c:v>358.</c:v>
                </c:pt>
                <c:pt idx="358">
                  <c:v>359.</c:v>
                </c:pt>
                <c:pt idx="359">
                  <c:v>360.</c:v>
                </c:pt>
                <c:pt idx="360">
                  <c:v>361.</c:v>
                </c:pt>
                <c:pt idx="361">
                  <c:v>362.</c:v>
                </c:pt>
                <c:pt idx="362">
                  <c:v>363.</c:v>
                </c:pt>
                <c:pt idx="363">
                  <c:v>364.</c:v>
                </c:pt>
                <c:pt idx="364">
                  <c:v>365.</c:v>
                </c:pt>
                <c:pt idx="365">
                  <c:v>366.</c:v>
                </c:pt>
                <c:pt idx="366">
                  <c:v>367.</c:v>
                </c:pt>
                <c:pt idx="367">
                  <c:v>368.</c:v>
                </c:pt>
                <c:pt idx="368">
                  <c:v>369.</c:v>
                </c:pt>
                <c:pt idx="369">
                  <c:v>370.</c:v>
                </c:pt>
                <c:pt idx="370">
                  <c:v>371.</c:v>
                </c:pt>
                <c:pt idx="371">
                  <c:v>372.</c:v>
                </c:pt>
                <c:pt idx="372">
                  <c:v>373.</c:v>
                </c:pt>
                <c:pt idx="373">
                  <c:v>374.</c:v>
                </c:pt>
                <c:pt idx="374">
                  <c:v>375.</c:v>
                </c:pt>
                <c:pt idx="375">
                  <c:v>376.</c:v>
                </c:pt>
                <c:pt idx="376">
                  <c:v>377.</c:v>
                </c:pt>
                <c:pt idx="377">
                  <c:v>378.</c:v>
                </c:pt>
                <c:pt idx="378">
                  <c:v>379.</c:v>
                </c:pt>
                <c:pt idx="379">
                  <c:v>380.</c:v>
                </c:pt>
                <c:pt idx="380">
                  <c:v>381.</c:v>
                </c:pt>
                <c:pt idx="381">
                  <c:v>382.</c:v>
                </c:pt>
                <c:pt idx="382">
                  <c:v>383.</c:v>
                </c:pt>
                <c:pt idx="383">
                  <c:v>384.</c:v>
                </c:pt>
                <c:pt idx="384">
                  <c:v>385.</c:v>
                </c:pt>
                <c:pt idx="385">
                  <c:v>386.</c:v>
                </c:pt>
                <c:pt idx="386">
                  <c:v>387.</c:v>
                </c:pt>
                <c:pt idx="387">
                  <c:v>388.</c:v>
                </c:pt>
                <c:pt idx="388">
                  <c:v>389.</c:v>
                </c:pt>
                <c:pt idx="389">
                  <c:v>390.</c:v>
                </c:pt>
                <c:pt idx="390">
                  <c:v>391.</c:v>
                </c:pt>
                <c:pt idx="391">
                  <c:v>392.</c:v>
                </c:pt>
                <c:pt idx="392">
                  <c:v>393.</c:v>
                </c:pt>
                <c:pt idx="393">
                  <c:v>394.</c:v>
                </c:pt>
                <c:pt idx="394">
                  <c:v>395.</c:v>
                </c:pt>
                <c:pt idx="395">
                  <c:v>396.</c:v>
                </c:pt>
                <c:pt idx="396">
                  <c:v>397.</c:v>
                </c:pt>
                <c:pt idx="397">
                  <c:v>398.</c:v>
                </c:pt>
                <c:pt idx="398">
                  <c:v>399.</c:v>
                </c:pt>
                <c:pt idx="399">
                  <c:v>400.</c:v>
                </c:pt>
                <c:pt idx="400">
                  <c:v>401.</c:v>
                </c:pt>
                <c:pt idx="401">
                  <c:v>402.</c:v>
                </c:pt>
                <c:pt idx="402">
                  <c:v>403.</c:v>
                </c:pt>
                <c:pt idx="403">
                  <c:v>404.</c:v>
                </c:pt>
                <c:pt idx="404">
                  <c:v>405.</c:v>
                </c:pt>
                <c:pt idx="405">
                  <c:v>406.</c:v>
                </c:pt>
                <c:pt idx="406">
                  <c:v>407.</c:v>
                </c:pt>
                <c:pt idx="407">
                  <c:v>408.</c:v>
                </c:pt>
                <c:pt idx="408">
                  <c:v>409.</c:v>
                </c:pt>
                <c:pt idx="409">
                  <c:v>410.</c:v>
                </c:pt>
                <c:pt idx="410">
                  <c:v>411.</c:v>
                </c:pt>
                <c:pt idx="411">
                  <c:v>412.</c:v>
                </c:pt>
                <c:pt idx="412">
                  <c:v>413.</c:v>
                </c:pt>
                <c:pt idx="413">
                  <c:v>414.</c:v>
                </c:pt>
                <c:pt idx="414">
                  <c:v>415.</c:v>
                </c:pt>
                <c:pt idx="415">
                  <c:v>416.</c:v>
                </c:pt>
                <c:pt idx="416">
                  <c:v>417.</c:v>
                </c:pt>
                <c:pt idx="417">
                  <c:v>418.</c:v>
                </c:pt>
                <c:pt idx="418">
                  <c:v>419.</c:v>
                </c:pt>
                <c:pt idx="419">
                  <c:v>420.</c:v>
                </c:pt>
                <c:pt idx="420">
                  <c:v>421.</c:v>
                </c:pt>
                <c:pt idx="421">
                  <c:v>422.</c:v>
                </c:pt>
                <c:pt idx="422">
                  <c:v>423.</c:v>
                </c:pt>
                <c:pt idx="423">
                  <c:v>424.</c:v>
                </c:pt>
                <c:pt idx="424">
                  <c:v>425.</c:v>
                </c:pt>
                <c:pt idx="425">
                  <c:v>426.</c:v>
                </c:pt>
                <c:pt idx="426">
                  <c:v>427.</c:v>
                </c:pt>
                <c:pt idx="427">
                  <c:v>428.</c:v>
                </c:pt>
                <c:pt idx="428">
                  <c:v>429.</c:v>
                </c:pt>
                <c:pt idx="429">
                  <c:v>430.</c:v>
                </c:pt>
                <c:pt idx="430">
                  <c:v>431.</c:v>
                </c:pt>
                <c:pt idx="431">
                  <c:v>432.</c:v>
                </c:pt>
                <c:pt idx="432">
                  <c:v>433.</c:v>
                </c:pt>
                <c:pt idx="433">
                  <c:v>434.</c:v>
                </c:pt>
                <c:pt idx="434">
                  <c:v>435.</c:v>
                </c:pt>
                <c:pt idx="435">
                  <c:v>436.</c:v>
                </c:pt>
                <c:pt idx="436">
                  <c:v>437.</c:v>
                </c:pt>
                <c:pt idx="437">
                  <c:v>438.</c:v>
                </c:pt>
                <c:pt idx="438">
                  <c:v>439.</c:v>
                </c:pt>
                <c:pt idx="439">
                  <c:v>440.</c:v>
                </c:pt>
                <c:pt idx="440">
                  <c:v>441.</c:v>
                </c:pt>
                <c:pt idx="441">
                  <c:v>442.</c:v>
                </c:pt>
                <c:pt idx="442">
                  <c:v>443.</c:v>
                </c:pt>
                <c:pt idx="443">
                  <c:v>444.</c:v>
                </c:pt>
                <c:pt idx="444">
                  <c:v>445.</c:v>
                </c:pt>
                <c:pt idx="445">
                  <c:v>446.</c:v>
                </c:pt>
                <c:pt idx="446">
                  <c:v>447.</c:v>
                </c:pt>
                <c:pt idx="447">
                  <c:v>448.</c:v>
                </c:pt>
                <c:pt idx="448">
                  <c:v>449.</c:v>
                </c:pt>
                <c:pt idx="449">
                  <c:v>450.</c:v>
                </c:pt>
                <c:pt idx="450">
                  <c:v>451.</c:v>
                </c:pt>
                <c:pt idx="451">
                  <c:v>452.</c:v>
                </c:pt>
                <c:pt idx="452">
                  <c:v>453.</c:v>
                </c:pt>
                <c:pt idx="453">
                  <c:v>454.</c:v>
                </c:pt>
                <c:pt idx="454">
                  <c:v>455.</c:v>
                </c:pt>
                <c:pt idx="455">
                  <c:v>456.</c:v>
                </c:pt>
                <c:pt idx="456">
                  <c:v>457.</c:v>
                </c:pt>
                <c:pt idx="457">
                  <c:v>458.</c:v>
                </c:pt>
                <c:pt idx="458">
                  <c:v>459.</c:v>
                </c:pt>
                <c:pt idx="459">
                  <c:v>460.</c:v>
                </c:pt>
                <c:pt idx="460">
                  <c:v>461.</c:v>
                </c:pt>
                <c:pt idx="461">
                  <c:v>462.</c:v>
                </c:pt>
                <c:pt idx="462">
                  <c:v>463.</c:v>
                </c:pt>
                <c:pt idx="463">
                  <c:v>464.</c:v>
                </c:pt>
                <c:pt idx="464">
                  <c:v>465.</c:v>
                </c:pt>
                <c:pt idx="465">
                  <c:v>466.</c:v>
                </c:pt>
                <c:pt idx="466">
                  <c:v>467.</c:v>
                </c:pt>
                <c:pt idx="467">
                  <c:v>468.</c:v>
                </c:pt>
                <c:pt idx="468">
                  <c:v>469.</c:v>
                </c:pt>
                <c:pt idx="469">
                  <c:v>470.</c:v>
                </c:pt>
                <c:pt idx="470">
                  <c:v>471.</c:v>
                </c:pt>
                <c:pt idx="471">
                  <c:v>472.</c:v>
                </c:pt>
                <c:pt idx="472">
                  <c:v>473.</c:v>
                </c:pt>
                <c:pt idx="473">
                  <c:v>474.</c:v>
                </c:pt>
                <c:pt idx="474">
                  <c:v>475.</c:v>
                </c:pt>
                <c:pt idx="475">
                  <c:v>476.</c:v>
                </c:pt>
                <c:pt idx="476">
                  <c:v>477.</c:v>
                </c:pt>
                <c:pt idx="477">
                  <c:v>478.</c:v>
                </c:pt>
                <c:pt idx="478">
                  <c:v>479.</c:v>
                </c:pt>
                <c:pt idx="479">
                  <c:v>480.</c:v>
                </c:pt>
                <c:pt idx="480">
                  <c:v>481.</c:v>
                </c:pt>
                <c:pt idx="481">
                  <c:v>482.</c:v>
                </c:pt>
                <c:pt idx="482">
                  <c:v>483.</c:v>
                </c:pt>
                <c:pt idx="483">
                  <c:v>484.</c:v>
                </c:pt>
                <c:pt idx="484">
                  <c:v>485.</c:v>
                </c:pt>
                <c:pt idx="485">
                  <c:v>486.</c:v>
                </c:pt>
                <c:pt idx="486">
                  <c:v>487.</c:v>
                </c:pt>
                <c:pt idx="487">
                  <c:v>488.</c:v>
                </c:pt>
                <c:pt idx="488">
                  <c:v>489.</c:v>
                </c:pt>
                <c:pt idx="489">
                  <c:v>490.</c:v>
                </c:pt>
                <c:pt idx="490">
                  <c:v>491.</c:v>
                </c:pt>
                <c:pt idx="491">
                  <c:v>492.</c:v>
                </c:pt>
                <c:pt idx="492">
                  <c:v>493.</c:v>
                </c:pt>
                <c:pt idx="493">
                  <c:v>494.</c:v>
                </c:pt>
                <c:pt idx="494">
                  <c:v>495.</c:v>
                </c:pt>
                <c:pt idx="495">
                  <c:v>496.</c:v>
                </c:pt>
                <c:pt idx="496">
                  <c:v>497.</c:v>
                </c:pt>
                <c:pt idx="497">
                  <c:v>498.</c:v>
                </c:pt>
                <c:pt idx="498">
                  <c:v>499.</c:v>
                </c:pt>
                <c:pt idx="499">
                  <c:v>500.</c:v>
                </c:pt>
                <c:pt idx="500">
                  <c:v>501.</c:v>
                </c:pt>
                <c:pt idx="501">
                  <c:v>502.</c:v>
                </c:pt>
                <c:pt idx="502">
                  <c:v>503.</c:v>
                </c:pt>
                <c:pt idx="503">
                  <c:v>504.</c:v>
                </c:pt>
                <c:pt idx="504">
                  <c:v>505.</c:v>
                </c:pt>
                <c:pt idx="505">
                  <c:v>506.</c:v>
                </c:pt>
                <c:pt idx="506">
                  <c:v>507.</c:v>
                </c:pt>
                <c:pt idx="507">
                  <c:v>508.</c:v>
                </c:pt>
                <c:pt idx="508">
                  <c:v>509.</c:v>
                </c:pt>
                <c:pt idx="509">
                  <c:v>510.</c:v>
                </c:pt>
                <c:pt idx="510">
                  <c:v>511.</c:v>
                </c:pt>
                <c:pt idx="511">
                  <c:v>512.</c:v>
                </c:pt>
                <c:pt idx="512">
                  <c:v>513.</c:v>
                </c:pt>
                <c:pt idx="513">
                  <c:v>514.</c:v>
                </c:pt>
                <c:pt idx="514">
                  <c:v>515.</c:v>
                </c:pt>
                <c:pt idx="515">
                  <c:v>516.</c:v>
                </c:pt>
                <c:pt idx="516">
                  <c:v>517.</c:v>
                </c:pt>
                <c:pt idx="517">
                  <c:v>518.</c:v>
                </c:pt>
                <c:pt idx="518">
                  <c:v>519.</c:v>
                </c:pt>
                <c:pt idx="519">
                  <c:v>520.</c:v>
                </c:pt>
                <c:pt idx="520">
                  <c:v>521.</c:v>
                </c:pt>
                <c:pt idx="521">
                  <c:v>522.</c:v>
                </c:pt>
                <c:pt idx="522">
                  <c:v>523.</c:v>
                </c:pt>
                <c:pt idx="523">
                  <c:v>524.</c:v>
                </c:pt>
                <c:pt idx="524">
                  <c:v>525.</c:v>
                </c:pt>
                <c:pt idx="525">
                  <c:v>526.</c:v>
                </c:pt>
                <c:pt idx="526">
                  <c:v>527.</c:v>
                </c:pt>
                <c:pt idx="527">
                  <c:v>528.</c:v>
                </c:pt>
                <c:pt idx="528">
                  <c:v>529.</c:v>
                </c:pt>
                <c:pt idx="529">
                  <c:v>530.</c:v>
                </c:pt>
                <c:pt idx="530">
                  <c:v>531.</c:v>
                </c:pt>
                <c:pt idx="531">
                  <c:v>532.</c:v>
                </c:pt>
                <c:pt idx="532">
                  <c:v>533.</c:v>
                </c:pt>
                <c:pt idx="533">
                  <c:v>534.</c:v>
                </c:pt>
                <c:pt idx="534">
                  <c:v>535.</c:v>
                </c:pt>
                <c:pt idx="535">
                  <c:v>536.</c:v>
                </c:pt>
                <c:pt idx="536">
                  <c:v>537.</c:v>
                </c:pt>
                <c:pt idx="537">
                  <c:v>538.</c:v>
                </c:pt>
                <c:pt idx="538">
                  <c:v>539.</c:v>
                </c:pt>
                <c:pt idx="539">
                  <c:v>540.</c:v>
                </c:pt>
                <c:pt idx="540">
                  <c:v>541.</c:v>
                </c:pt>
                <c:pt idx="541">
                  <c:v>542.</c:v>
                </c:pt>
                <c:pt idx="542">
                  <c:v>543.</c:v>
                </c:pt>
                <c:pt idx="543">
                  <c:v>544.</c:v>
                </c:pt>
                <c:pt idx="544">
                  <c:v>545.</c:v>
                </c:pt>
                <c:pt idx="545">
                  <c:v>546.</c:v>
                </c:pt>
                <c:pt idx="546">
                  <c:v>547.</c:v>
                </c:pt>
                <c:pt idx="547">
                  <c:v>548.</c:v>
                </c:pt>
                <c:pt idx="548">
                  <c:v>549.</c:v>
                </c:pt>
                <c:pt idx="549">
                  <c:v>550.</c:v>
                </c:pt>
                <c:pt idx="550">
                  <c:v>551.</c:v>
                </c:pt>
                <c:pt idx="551">
                  <c:v>552.</c:v>
                </c:pt>
                <c:pt idx="552">
                  <c:v>553.</c:v>
                </c:pt>
                <c:pt idx="553">
                  <c:v>554.</c:v>
                </c:pt>
                <c:pt idx="554">
                  <c:v>555.</c:v>
                </c:pt>
                <c:pt idx="555">
                  <c:v>556.</c:v>
                </c:pt>
                <c:pt idx="556">
                  <c:v>557.</c:v>
                </c:pt>
                <c:pt idx="557">
                  <c:v>558.</c:v>
                </c:pt>
                <c:pt idx="558">
                  <c:v>559.</c:v>
                </c:pt>
                <c:pt idx="559">
                  <c:v>560.</c:v>
                </c:pt>
                <c:pt idx="560">
                  <c:v>561.</c:v>
                </c:pt>
                <c:pt idx="561">
                  <c:v>562.</c:v>
                </c:pt>
                <c:pt idx="562">
                  <c:v>563.</c:v>
                </c:pt>
                <c:pt idx="563">
                  <c:v>564.</c:v>
                </c:pt>
                <c:pt idx="564">
                  <c:v>565.</c:v>
                </c:pt>
                <c:pt idx="565">
                  <c:v>566.</c:v>
                </c:pt>
                <c:pt idx="566">
                  <c:v>567.</c:v>
                </c:pt>
                <c:pt idx="567">
                  <c:v>568.</c:v>
                </c:pt>
                <c:pt idx="568">
                  <c:v>569.</c:v>
                </c:pt>
                <c:pt idx="569">
                  <c:v>570.</c:v>
                </c:pt>
                <c:pt idx="570">
                  <c:v>571.</c:v>
                </c:pt>
                <c:pt idx="571">
                  <c:v>572.</c:v>
                </c:pt>
                <c:pt idx="572">
                  <c:v>573.</c:v>
                </c:pt>
                <c:pt idx="573">
                  <c:v>574.</c:v>
                </c:pt>
                <c:pt idx="574">
                  <c:v>575.</c:v>
                </c:pt>
                <c:pt idx="575">
                  <c:v>576.</c:v>
                </c:pt>
                <c:pt idx="576">
                  <c:v>577.</c:v>
                </c:pt>
                <c:pt idx="577">
                  <c:v>578.</c:v>
                </c:pt>
                <c:pt idx="578">
                  <c:v>579.</c:v>
                </c:pt>
                <c:pt idx="579">
                  <c:v>580.</c:v>
                </c:pt>
                <c:pt idx="580">
                  <c:v>581.</c:v>
                </c:pt>
                <c:pt idx="581">
                  <c:v>582.</c:v>
                </c:pt>
                <c:pt idx="582">
                  <c:v>583.</c:v>
                </c:pt>
                <c:pt idx="583">
                  <c:v>584.</c:v>
                </c:pt>
                <c:pt idx="584">
                  <c:v>585.</c:v>
                </c:pt>
                <c:pt idx="585">
                  <c:v>586.</c:v>
                </c:pt>
                <c:pt idx="586">
                  <c:v>587.</c:v>
                </c:pt>
                <c:pt idx="587">
                  <c:v>588.</c:v>
                </c:pt>
                <c:pt idx="588">
                  <c:v>589.</c:v>
                </c:pt>
                <c:pt idx="589">
                  <c:v>590.</c:v>
                </c:pt>
                <c:pt idx="590">
                  <c:v>591.</c:v>
                </c:pt>
                <c:pt idx="591">
                  <c:v>592.</c:v>
                </c:pt>
                <c:pt idx="592">
                  <c:v>593.</c:v>
                </c:pt>
                <c:pt idx="593">
                  <c:v>594.</c:v>
                </c:pt>
                <c:pt idx="594">
                  <c:v>595.</c:v>
                </c:pt>
                <c:pt idx="595">
                  <c:v>596.</c:v>
                </c:pt>
                <c:pt idx="596">
                  <c:v>597.</c:v>
                </c:pt>
                <c:pt idx="597">
                  <c:v>598.</c:v>
                </c:pt>
                <c:pt idx="598">
                  <c:v>599.</c:v>
                </c:pt>
                <c:pt idx="599">
                  <c:v>600.</c:v>
                </c:pt>
                <c:pt idx="600">
                  <c:v>601.</c:v>
                </c:pt>
                <c:pt idx="601">
                  <c:v>602.</c:v>
                </c:pt>
                <c:pt idx="602">
                  <c:v>603.</c:v>
                </c:pt>
                <c:pt idx="603">
                  <c:v>604.</c:v>
                </c:pt>
                <c:pt idx="604">
                  <c:v>605.</c:v>
                </c:pt>
                <c:pt idx="605">
                  <c:v>606.</c:v>
                </c:pt>
                <c:pt idx="606">
                  <c:v>607.</c:v>
                </c:pt>
                <c:pt idx="607">
                  <c:v>608.</c:v>
                </c:pt>
                <c:pt idx="608">
                  <c:v>609.</c:v>
                </c:pt>
                <c:pt idx="609">
                  <c:v>610.</c:v>
                </c:pt>
                <c:pt idx="610">
                  <c:v>611.</c:v>
                </c:pt>
                <c:pt idx="611">
                  <c:v>612.</c:v>
                </c:pt>
                <c:pt idx="612">
                  <c:v>613.</c:v>
                </c:pt>
                <c:pt idx="613">
                  <c:v>614.</c:v>
                </c:pt>
                <c:pt idx="614">
                  <c:v>615.</c:v>
                </c:pt>
                <c:pt idx="615">
                  <c:v>616.</c:v>
                </c:pt>
                <c:pt idx="616">
                  <c:v>617.</c:v>
                </c:pt>
                <c:pt idx="617">
                  <c:v>618.</c:v>
                </c:pt>
                <c:pt idx="618">
                  <c:v>619.</c:v>
                </c:pt>
                <c:pt idx="619">
                  <c:v>620.</c:v>
                </c:pt>
                <c:pt idx="620">
                  <c:v>621.</c:v>
                </c:pt>
                <c:pt idx="621">
                  <c:v>622.</c:v>
                </c:pt>
                <c:pt idx="622">
                  <c:v>623.</c:v>
                </c:pt>
                <c:pt idx="623">
                  <c:v>624.</c:v>
                </c:pt>
                <c:pt idx="624">
                  <c:v>625.</c:v>
                </c:pt>
                <c:pt idx="625">
                  <c:v>626.</c:v>
                </c:pt>
                <c:pt idx="626">
                  <c:v>627.</c:v>
                </c:pt>
                <c:pt idx="627">
                  <c:v>628.</c:v>
                </c:pt>
                <c:pt idx="628">
                  <c:v>629.</c:v>
                </c:pt>
                <c:pt idx="629">
                  <c:v>630.</c:v>
                </c:pt>
                <c:pt idx="630">
                  <c:v>631.</c:v>
                </c:pt>
                <c:pt idx="631">
                  <c:v>632.</c:v>
                </c:pt>
                <c:pt idx="632">
                  <c:v>633.</c:v>
                </c:pt>
                <c:pt idx="633">
                  <c:v>634.</c:v>
                </c:pt>
                <c:pt idx="634">
                  <c:v>635.</c:v>
                </c:pt>
                <c:pt idx="635">
                  <c:v>636.</c:v>
                </c:pt>
                <c:pt idx="636">
                  <c:v>637.</c:v>
                </c:pt>
                <c:pt idx="637">
                  <c:v>638.</c:v>
                </c:pt>
                <c:pt idx="638">
                  <c:v>639.</c:v>
                </c:pt>
                <c:pt idx="639">
                  <c:v>640.</c:v>
                </c:pt>
                <c:pt idx="640">
                  <c:v>641.</c:v>
                </c:pt>
                <c:pt idx="641">
                  <c:v>642.</c:v>
                </c:pt>
                <c:pt idx="642">
                  <c:v>643.</c:v>
                </c:pt>
                <c:pt idx="643">
                  <c:v>644.</c:v>
                </c:pt>
                <c:pt idx="644">
                  <c:v>645.</c:v>
                </c:pt>
                <c:pt idx="645">
                  <c:v>646.</c:v>
                </c:pt>
                <c:pt idx="646">
                  <c:v>647.</c:v>
                </c:pt>
                <c:pt idx="647">
                  <c:v>648.</c:v>
                </c:pt>
                <c:pt idx="648">
                  <c:v>649.</c:v>
                </c:pt>
                <c:pt idx="649">
                  <c:v>650.</c:v>
                </c:pt>
                <c:pt idx="650">
                  <c:v>651.</c:v>
                </c:pt>
                <c:pt idx="651">
                  <c:v>652.</c:v>
                </c:pt>
                <c:pt idx="652">
                  <c:v>653.</c:v>
                </c:pt>
                <c:pt idx="653">
                  <c:v>654.</c:v>
                </c:pt>
                <c:pt idx="654">
                  <c:v>655.</c:v>
                </c:pt>
                <c:pt idx="655">
                  <c:v>656.</c:v>
                </c:pt>
                <c:pt idx="656">
                  <c:v>657.</c:v>
                </c:pt>
                <c:pt idx="657">
                  <c:v>658.</c:v>
                </c:pt>
                <c:pt idx="658">
                  <c:v>659.</c:v>
                </c:pt>
                <c:pt idx="659">
                  <c:v>660.</c:v>
                </c:pt>
                <c:pt idx="660">
                  <c:v>661.</c:v>
                </c:pt>
                <c:pt idx="661">
                  <c:v>662.</c:v>
                </c:pt>
                <c:pt idx="662">
                  <c:v>663.</c:v>
                </c:pt>
                <c:pt idx="663">
                  <c:v>664.</c:v>
                </c:pt>
                <c:pt idx="664">
                  <c:v>665.</c:v>
                </c:pt>
                <c:pt idx="665">
                  <c:v>666.</c:v>
                </c:pt>
                <c:pt idx="666">
                  <c:v>667.</c:v>
                </c:pt>
                <c:pt idx="667">
                  <c:v>668.</c:v>
                </c:pt>
                <c:pt idx="668">
                  <c:v>669.</c:v>
                </c:pt>
              </c:strCache>
            </c:strRef>
          </c:cat>
          <c:val>
            <c:numRef>
              <c:f>Nagytétes!$J$5:$J$673</c:f>
              <c:numCache>
                <c:formatCode>#,##0" Ft"</c:formatCode>
                <c:ptCount val="669"/>
                <c:pt idx="0">
                  <c:v>5145000</c:v>
                </c:pt>
                <c:pt idx="1">
                  <c:v>5045000</c:v>
                </c:pt>
                <c:pt idx="2">
                  <c:v>5127000</c:v>
                </c:pt>
                <c:pt idx="3">
                  <c:v>5239000</c:v>
                </c:pt>
                <c:pt idx="4">
                  <c:v>5424000</c:v>
                </c:pt>
                <c:pt idx="5">
                  <c:v>5528000</c:v>
                </c:pt>
                <c:pt idx="6">
                  <c:v>5428000</c:v>
                </c:pt>
                <c:pt idx="7">
                  <c:v>5328000</c:v>
                </c:pt>
                <c:pt idx="8">
                  <c:v>5422000</c:v>
                </c:pt>
                <c:pt idx="9">
                  <c:v>5549000</c:v>
                </c:pt>
                <c:pt idx="10">
                  <c:v>5449000</c:v>
                </c:pt>
                <c:pt idx="11">
                  <c:v>5349000</c:v>
                </c:pt>
                <c:pt idx="12">
                  <c:v>5249000</c:v>
                </c:pt>
                <c:pt idx="13">
                  <c:v>5249000</c:v>
                </c:pt>
                <c:pt idx="14">
                  <c:v>5310000</c:v>
                </c:pt>
                <c:pt idx="15">
                  <c:v>5210000</c:v>
                </c:pt>
                <c:pt idx="16">
                  <c:v>5110000</c:v>
                </c:pt>
                <c:pt idx="17">
                  <c:v>5010000</c:v>
                </c:pt>
                <c:pt idx="18">
                  <c:v>5079000</c:v>
                </c:pt>
                <c:pt idx="19">
                  <c:v>4979000</c:v>
                </c:pt>
                <c:pt idx="20">
                  <c:v>4879000</c:v>
                </c:pt>
                <c:pt idx="21">
                  <c:v>4779000</c:v>
                </c:pt>
                <c:pt idx="22">
                  <c:v>4679000</c:v>
                </c:pt>
                <c:pt idx="23">
                  <c:v>4579000</c:v>
                </c:pt>
                <c:pt idx="24">
                  <c:v>4479000</c:v>
                </c:pt>
                <c:pt idx="25">
                  <c:v>4379000</c:v>
                </c:pt>
                <c:pt idx="26">
                  <c:v>4540000</c:v>
                </c:pt>
                <c:pt idx="27">
                  <c:v>4678000</c:v>
                </c:pt>
                <c:pt idx="28">
                  <c:v>4821000</c:v>
                </c:pt>
                <c:pt idx="29">
                  <c:v>4821000</c:v>
                </c:pt>
                <c:pt idx="30">
                  <c:v>4721000</c:v>
                </c:pt>
                <c:pt idx="31">
                  <c:v>4721000</c:v>
                </c:pt>
                <c:pt idx="32">
                  <c:v>4621000</c:v>
                </c:pt>
                <c:pt idx="33">
                  <c:v>4713000</c:v>
                </c:pt>
                <c:pt idx="34">
                  <c:v>4713000</c:v>
                </c:pt>
                <c:pt idx="35">
                  <c:v>4613000</c:v>
                </c:pt>
                <c:pt idx="36">
                  <c:v>4513000</c:v>
                </c:pt>
                <c:pt idx="37">
                  <c:v>4413000</c:v>
                </c:pt>
                <c:pt idx="38">
                  <c:v>4313000</c:v>
                </c:pt>
                <c:pt idx="39">
                  <c:v>4213000</c:v>
                </c:pt>
                <c:pt idx="40">
                  <c:v>4113000</c:v>
                </c:pt>
                <c:pt idx="41">
                  <c:v>4323000</c:v>
                </c:pt>
                <c:pt idx="42">
                  <c:v>4415000</c:v>
                </c:pt>
                <c:pt idx="43">
                  <c:v>4465950</c:v>
                </c:pt>
                <c:pt idx="44">
                  <c:v>4365950</c:v>
                </c:pt>
                <c:pt idx="45">
                  <c:v>4265950</c:v>
                </c:pt>
                <c:pt idx="46">
                  <c:v>4165950</c:v>
                </c:pt>
                <c:pt idx="47">
                  <c:v>4332950</c:v>
                </c:pt>
                <c:pt idx="48">
                  <c:v>4473950</c:v>
                </c:pt>
                <c:pt idx="49">
                  <c:v>4373950</c:v>
                </c:pt>
                <c:pt idx="50">
                  <c:v>4273950</c:v>
                </c:pt>
                <c:pt idx="51">
                  <c:v>4458950</c:v>
                </c:pt>
                <c:pt idx="52">
                  <c:v>4358950</c:v>
                </c:pt>
                <c:pt idx="53">
                  <c:v>4483950</c:v>
                </c:pt>
                <c:pt idx="54">
                  <c:v>4617950</c:v>
                </c:pt>
                <c:pt idx="55">
                  <c:v>4748950</c:v>
                </c:pt>
                <c:pt idx="56">
                  <c:v>4871950</c:v>
                </c:pt>
                <c:pt idx="57">
                  <c:v>4771950</c:v>
                </c:pt>
                <c:pt idx="58">
                  <c:v>4873950</c:v>
                </c:pt>
                <c:pt idx="59">
                  <c:v>5007950</c:v>
                </c:pt>
                <c:pt idx="60">
                  <c:v>4907950</c:v>
                </c:pt>
                <c:pt idx="61">
                  <c:v>5003950</c:v>
                </c:pt>
                <c:pt idx="62">
                  <c:v>5208950</c:v>
                </c:pt>
                <c:pt idx="63">
                  <c:v>5108950</c:v>
                </c:pt>
                <c:pt idx="64">
                  <c:v>5108950</c:v>
                </c:pt>
                <c:pt idx="65">
                  <c:v>5008950</c:v>
                </c:pt>
                <c:pt idx="66">
                  <c:v>5101950</c:v>
                </c:pt>
                <c:pt idx="67">
                  <c:v>5181950</c:v>
                </c:pt>
                <c:pt idx="68">
                  <c:v>5286950</c:v>
                </c:pt>
                <c:pt idx="69">
                  <c:v>5319450</c:v>
                </c:pt>
                <c:pt idx="70">
                  <c:v>5219450</c:v>
                </c:pt>
                <c:pt idx="71">
                  <c:v>5119450</c:v>
                </c:pt>
                <c:pt idx="72">
                  <c:v>5119450</c:v>
                </c:pt>
                <c:pt idx="73">
                  <c:v>5019450</c:v>
                </c:pt>
                <c:pt idx="74">
                  <c:v>4919450</c:v>
                </c:pt>
                <c:pt idx="75">
                  <c:v>4719450</c:v>
                </c:pt>
                <c:pt idx="76">
                  <c:v>4619450</c:v>
                </c:pt>
                <c:pt idx="77">
                  <c:v>4519450</c:v>
                </c:pt>
                <c:pt idx="78">
                  <c:v>4419450</c:v>
                </c:pt>
                <c:pt idx="79">
                  <c:v>4319450</c:v>
                </c:pt>
                <c:pt idx="80">
                  <c:v>4219450</c:v>
                </c:pt>
                <c:pt idx="81">
                  <c:v>4119450</c:v>
                </c:pt>
                <c:pt idx="82">
                  <c:v>4019450</c:v>
                </c:pt>
                <c:pt idx="83">
                  <c:v>3919450</c:v>
                </c:pt>
                <c:pt idx="84">
                  <c:v>3819450</c:v>
                </c:pt>
                <c:pt idx="85">
                  <c:v>3719450</c:v>
                </c:pt>
                <c:pt idx="86">
                  <c:v>3719450</c:v>
                </c:pt>
                <c:pt idx="87">
                  <c:v>3619450</c:v>
                </c:pt>
                <c:pt idx="88">
                  <c:v>3519450</c:v>
                </c:pt>
                <c:pt idx="89">
                  <c:v>3630450</c:v>
                </c:pt>
                <c:pt idx="90">
                  <c:v>3729450</c:v>
                </c:pt>
                <c:pt idx="91">
                  <c:v>3858450</c:v>
                </c:pt>
                <c:pt idx="92">
                  <c:v>3758450</c:v>
                </c:pt>
                <c:pt idx="93">
                  <c:v>3658450</c:v>
                </c:pt>
                <c:pt idx="94">
                  <c:v>3558450</c:v>
                </c:pt>
                <c:pt idx="95">
                  <c:v>3558450</c:v>
                </c:pt>
                <c:pt idx="96">
                  <c:v>3558450</c:v>
                </c:pt>
                <c:pt idx="97">
                  <c:v>3558450</c:v>
                </c:pt>
                <c:pt idx="98">
                  <c:v>3558450</c:v>
                </c:pt>
                <c:pt idx="99">
                  <c:v>3659450</c:v>
                </c:pt>
                <c:pt idx="100">
                  <c:v>3559450</c:v>
                </c:pt>
                <c:pt idx="101">
                  <c:v>3459450</c:v>
                </c:pt>
                <c:pt idx="102">
                  <c:v>3359450</c:v>
                </c:pt>
                <c:pt idx="103">
                  <c:v>3259450</c:v>
                </c:pt>
                <c:pt idx="104">
                  <c:v>3159450</c:v>
                </c:pt>
                <c:pt idx="105">
                  <c:v>3059450</c:v>
                </c:pt>
                <c:pt idx="106">
                  <c:v>3136450</c:v>
                </c:pt>
                <c:pt idx="107">
                  <c:v>3036450</c:v>
                </c:pt>
                <c:pt idx="108">
                  <c:v>3147450</c:v>
                </c:pt>
                <c:pt idx="109">
                  <c:v>3217450</c:v>
                </c:pt>
                <c:pt idx="110">
                  <c:v>3407450</c:v>
                </c:pt>
                <c:pt idx="111">
                  <c:v>3307450</c:v>
                </c:pt>
                <c:pt idx="112">
                  <c:v>3391450</c:v>
                </c:pt>
                <c:pt idx="113">
                  <c:v>3431450</c:v>
                </c:pt>
                <c:pt idx="114">
                  <c:v>3431450</c:v>
                </c:pt>
                <c:pt idx="115">
                  <c:v>3616450</c:v>
                </c:pt>
                <c:pt idx="116">
                  <c:v>3713450</c:v>
                </c:pt>
                <c:pt idx="117">
                  <c:v>3860450</c:v>
                </c:pt>
                <c:pt idx="118">
                  <c:v>3949450</c:v>
                </c:pt>
                <c:pt idx="119">
                  <c:v>3849450</c:v>
                </c:pt>
                <c:pt idx="120">
                  <c:v>3950450</c:v>
                </c:pt>
                <c:pt idx="121">
                  <c:v>4021450</c:v>
                </c:pt>
                <c:pt idx="122">
                  <c:v>3921450</c:v>
                </c:pt>
                <c:pt idx="123">
                  <c:v>3821450</c:v>
                </c:pt>
                <c:pt idx="124">
                  <c:v>3721450</c:v>
                </c:pt>
                <c:pt idx="125">
                  <c:v>3621450</c:v>
                </c:pt>
                <c:pt idx="126">
                  <c:v>3521450</c:v>
                </c:pt>
                <c:pt idx="127">
                  <c:v>3569450</c:v>
                </c:pt>
                <c:pt idx="128">
                  <c:v>3469450</c:v>
                </c:pt>
                <c:pt idx="129">
                  <c:v>3369450</c:v>
                </c:pt>
                <c:pt idx="130">
                  <c:v>3269450</c:v>
                </c:pt>
                <c:pt idx="131">
                  <c:v>3169450</c:v>
                </c:pt>
                <c:pt idx="132">
                  <c:v>3354450</c:v>
                </c:pt>
                <c:pt idx="133">
                  <c:v>3455450</c:v>
                </c:pt>
                <c:pt idx="134">
                  <c:v>3355450</c:v>
                </c:pt>
                <c:pt idx="135">
                  <c:v>3255450</c:v>
                </c:pt>
                <c:pt idx="136">
                  <c:v>3155450</c:v>
                </c:pt>
                <c:pt idx="137">
                  <c:v>3055450</c:v>
                </c:pt>
                <c:pt idx="138">
                  <c:v>3055450</c:v>
                </c:pt>
                <c:pt idx="139">
                  <c:v>3111450</c:v>
                </c:pt>
                <c:pt idx="140">
                  <c:v>3186450</c:v>
                </c:pt>
                <c:pt idx="141">
                  <c:v>3086450</c:v>
                </c:pt>
                <c:pt idx="142">
                  <c:v>2986450</c:v>
                </c:pt>
                <c:pt idx="143">
                  <c:v>2886450</c:v>
                </c:pt>
                <c:pt idx="144">
                  <c:v>2937450</c:v>
                </c:pt>
                <c:pt idx="145">
                  <c:v>3012450</c:v>
                </c:pt>
                <c:pt idx="146">
                  <c:v>2912450</c:v>
                </c:pt>
                <c:pt idx="147">
                  <c:v>2949950</c:v>
                </c:pt>
                <c:pt idx="148">
                  <c:v>2949950</c:v>
                </c:pt>
                <c:pt idx="149">
                  <c:v>3018950</c:v>
                </c:pt>
                <c:pt idx="150">
                  <c:v>3053450</c:v>
                </c:pt>
                <c:pt idx="151">
                  <c:v>2953450</c:v>
                </c:pt>
                <c:pt idx="152">
                  <c:v>2853450</c:v>
                </c:pt>
                <c:pt idx="153">
                  <c:v>2753450</c:v>
                </c:pt>
                <c:pt idx="154">
                  <c:v>2653450</c:v>
                </c:pt>
                <c:pt idx="155">
                  <c:v>2553450</c:v>
                </c:pt>
                <c:pt idx="156">
                  <c:v>2453450</c:v>
                </c:pt>
                <c:pt idx="157">
                  <c:v>2453450</c:v>
                </c:pt>
                <c:pt idx="158">
                  <c:v>2353450</c:v>
                </c:pt>
                <c:pt idx="159">
                  <c:v>2253450</c:v>
                </c:pt>
                <c:pt idx="160">
                  <c:v>2153450</c:v>
                </c:pt>
                <c:pt idx="161">
                  <c:v>2242450</c:v>
                </c:pt>
                <c:pt idx="162">
                  <c:v>2326450</c:v>
                </c:pt>
                <c:pt idx="163">
                  <c:v>2226450</c:v>
                </c:pt>
                <c:pt idx="164">
                  <c:v>2126450</c:v>
                </c:pt>
                <c:pt idx="165">
                  <c:v>2026450</c:v>
                </c:pt>
                <c:pt idx="166">
                  <c:v>2110450</c:v>
                </c:pt>
                <c:pt idx="167">
                  <c:v>2206450</c:v>
                </c:pt>
                <c:pt idx="168">
                  <c:v>2206450</c:v>
                </c:pt>
                <c:pt idx="169">
                  <c:v>2279450</c:v>
                </c:pt>
                <c:pt idx="170">
                  <c:v>2356450</c:v>
                </c:pt>
                <c:pt idx="171">
                  <c:v>2438450</c:v>
                </c:pt>
                <c:pt idx="172">
                  <c:v>2338450</c:v>
                </c:pt>
                <c:pt idx="173">
                  <c:v>2394450</c:v>
                </c:pt>
                <c:pt idx="174">
                  <c:v>2534450</c:v>
                </c:pt>
                <c:pt idx="175">
                  <c:v>2642450</c:v>
                </c:pt>
                <c:pt idx="176">
                  <c:v>2642450</c:v>
                </c:pt>
                <c:pt idx="177">
                  <c:v>2542450</c:v>
                </c:pt>
                <c:pt idx="178">
                  <c:v>2645450</c:v>
                </c:pt>
                <c:pt idx="179">
                  <c:v>2545450</c:v>
                </c:pt>
                <c:pt idx="180">
                  <c:v>2445450</c:v>
                </c:pt>
                <c:pt idx="181">
                  <c:v>2345450</c:v>
                </c:pt>
                <c:pt idx="182">
                  <c:v>2487450</c:v>
                </c:pt>
                <c:pt idx="183">
                  <c:v>2387450</c:v>
                </c:pt>
                <c:pt idx="184">
                  <c:v>2287450</c:v>
                </c:pt>
                <c:pt idx="185">
                  <c:v>2455450</c:v>
                </c:pt>
                <c:pt idx="186">
                  <c:v>2455450</c:v>
                </c:pt>
                <c:pt idx="187">
                  <c:v>2355450</c:v>
                </c:pt>
                <c:pt idx="188">
                  <c:v>2355450</c:v>
                </c:pt>
                <c:pt idx="189">
                  <c:v>2255450</c:v>
                </c:pt>
                <c:pt idx="190">
                  <c:v>2155450</c:v>
                </c:pt>
                <c:pt idx="191">
                  <c:v>2055450</c:v>
                </c:pt>
                <c:pt idx="192">
                  <c:v>1955450</c:v>
                </c:pt>
                <c:pt idx="193">
                  <c:v>1855450</c:v>
                </c:pt>
                <c:pt idx="194">
                  <c:v>1755450</c:v>
                </c:pt>
                <c:pt idx="195">
                  <c:v>1655450</c:v>
                </c:pt>
                <c:pt idx="196">
                  <c:v>1555450</c:v>
                </c:pt>
                <c:pt idx="197">
                  <c:v>1455450</c:v>
                </c:pt>
                <c:pt idx="198">
                  <c:v>1355450</c:v>
                </c:pt>
                <c:pt idx="199">
                  <c:v>1255450</c:v>
                </c:pt>
                <c:pt idx="200">
                  <c:v>1155450</c:v>
                </c:pt>
                <c:pt idx="201">
                  <c:v>1209950</c:v>
                </c:pt>
                <c:pt idx="202">
                  <c:v>1109950</c:v>
                </c:pt>
                <c:pt idx="203">
                  <c:v>1272950</c:v>
                </c:pt>
                <c:pt idx="204">
                  <c:v>1357950</c:v>
                </c:pt>
                <c:pt idx="205">
                  <c:v>1257950</c:v>
                </c:pt>
                <c:pt idx="206">
                  <c:v>1452950</c:v>
                </c:pt>
                <c:pt idx="207">
                  <c:v>1352950</c:v>
                </c:pt>
                <c:pt idx="208">
                  <c:v>1252950</c:v>
                </c:pt>
                <c:pt idx="209">
                  <c:v>1152950</c:v>
                </c:pt>
                <c:pt idx="210">
                  <c:v>1052950</c:v>
                </c:pt>
                <c:pt idx="211">
                  <c:v>952950</c:v>
                </c:pt>
                <c:pt idx="212">
                  <c:v>852950</c:v>
                </c:pt>
                <c:pt idx="213">
                  <c:v>852950</c:v>
                </c:pt>
                <c:pt idx="214">
                  <c:v>852950</c:v>
                </c:pt>
                <c:pt idx="215">
                  <c:v>752950</c:v>
                </c:pt>
                <c:pt idx="216">
                  <c:v>652950</c:v>
                </c:pt>
                <c:pt idx="217">
                  <c:v>552950</c:v>
                </c:pt>
                <c:pt idx="218">
                  <c:v>452950</c:v>
                </c:pt>
                <c:pt idx="219">
                  <c:v>618950</c:v>
                </c:pt>
                <c:pt idx="220">
                  <c:v>755950</c:v>
                </c:pt>
                <c:pt idx="221">
                  <c:v>655950</c:v>
                </c:pt>
                <c:pt idx="222">
                  <c:v>555950</c:v>
                </c:pt>
                <c:pt idx="223">
                  <c:v>455950</c:v>
                </c:pt>
                <c:pt idx="224">
                  <c:v>507950</c:v>
                </c:pt>
                <c:pt idx="225">
                  <c:v>407950</c:v>
                </c:pt>
                <c:pt idx="226">
                  <c:v>307950</c:v>
                </c:pt>
                <c:pt idx="227">
                  <c:v>207950</c:v>
                </c:pt>
                <c:pt idx="228">
                  <c:v>107950</c:v>
                </c:pt>
                <c:pt idx="229">
                  <c:v>7950</c:v>
                </c:pt>
                <c:pt idx="230">
                  <c:v>128950</c:v>
                </c:pt>
                <c:pt idx="231">
                  <c:v>226450</c:v>
                </c:pt>
                <c:pt idx="232">
                  <c:v>385450</c:v>
                </c:pt>
                <c:pt idx="233">
                  <c:v>493450</c:v>
                </c:pt>
                <c:pt idx="234">
                  <c:v>393450</c:v>
                </c:pt>
                <c:pt idx="235">
                  <c:v>293450</c:v>
                </c:pt>
                <c:pt idx="236">
                  <c:v>193450</c:v>
                </c:pt>
                <c:pt idx="237">
                  <c:v>277450</c:v>
                </c:pt>
                <c:pt idx="238">
                  <c:v>547450</c:v>
                </c:pt>
                <c:pt idx="239">
                  <c:v>627450</c:v>
                </c:pt>
                <c:pt idx="240">
                  <c:v>663950</c:v>
                </c:pt>
                <c:pt idx="241">
                  <c:v>746950</c:v>
                </c:pt>
                <c:pt idx="242">
                  <c:v>646950</c:v>
                </c:pt>
                <c:pt idx="243">
                  <c:v>546950</c:v>
                </c:pt>
                <c:pt idx="244">
                  <c:v>621950</c:v>
                </c:pt>
                <c:pt idx="245">
                  <c:v>690950</c:v>
                </c:pt>
                <c:pt idx="246">
                  <c:v>783950</c:v>
                </c:pt>
                <c:pt idx="247">
                  <c:v>867950</c:v>
                </c:pt>
                <c:pt idx="248">
                  <c:v>867950</c:v>
                </c:pt>
                <c:pt idx="249">
                  <c:v>1057950</c:v>
                </c:pt>
                <c:pt idx="250">
                  <c:v>957950</c:v>
                </c:pt>
                <c:pt idx="251">
                  <c:v>857950</c:v>
                </c:pt>
                <c:pt idx="252">
                  <c:v>757950</c:v>
                </c:pt>
                <c:pt idx="253">
                  <c:v>657950</c:v>
                </c:pt>
                <c:pt idx="254">
                  <c:v>557950</c:v>
                </c:pt>
                <c:pt idx="255">
                  <c:v>457950</c:v>
                </c:pt>
                <c:pt idx="256">
                  <c:v>357950</c:v>
                </c:pt>
                <c:pt idx="257">
                  <c:v>257950</c:v>
                </c:pt>
                <c:pt idx="258">
                  <c:v>360950</c:v>
                </c:pt>
                <c:pt idx="259">
                  <c:v>402950</c:v>
                </c:pt>
                <c:pt idx="260">
                  <c:v>402950</c:v>
                </c:pt>
                <c:pt idx="261">
                  <c:v>463950</c:v>
                </c:pt>
                <c:pt idx="262">
                  <c:v>495950</c:v>
                </c:pt>
                <c:pt idx="263">
                  <c:v>395950</c:v>
                </c:pt>
                <c:pt idx="264">
                  <c:v>480950</c:v>
                </c:pt>
                <c:pt idx="265">
                  <c:v>568950</c:v>
                </c:pt>
                <c:pt idx="266">
                  <c:v>728950</c:v>
                </c:pt>
                <c:pt idx="267">
                  <c:v>804950</c:v>
                </c:pt>
                <c:pt idx="268">
                  <c:v>840450</c:v>
                </c:pt>
                <c:pt idx="269">
                  <c:v>840450</c:v>
                </c:pt>
                <c:pt idx="270">
                  <c:v>740450</c:v>
                </c:pt>
                <c:pt idx="271">
                  <c:v>640450</c:v>
                </c:pt>
                <c:pt idx="272">
                  <c:v>540450</c:v>
                </c:pt>
                <c:pt idx="273">
                  <c:v>647450</c:v>
                </c:pt>
                <c:pt idx="274">
                  <c:v>547450</c:v>
                </c:pt>
                <c:pt idx="275">
                  <c:v>643450</c:v>
                </c:pt>
                <c:pt idx="276">
                  <c:v>543450</c:v>
                </c:pt>
                <c:pt idx="277">
                  <c:v>543450</c:v>
                </c:pt>
                <c:pt idx="278">
                  <c:v>443450</c:v>
                </c:pt>
                <c:pt idx="279">
                  <c:v>498450</c:v>
                </c:pt>
                <c:pt idx="280">
                  <c:v>398450</c:v>
                </c:pt>
                <c:pt idx="281">
                  <c:v>506450</c:v>
                </c:pt>
                <c:pt idx="282">
                  <c:v>406450</c:v>
                </c:pt>
                <c:pt idx="283">
                  <c:v>448950</c:v>
                </c:pt>
                <c:pt idx="284">
                  <c:v>348950</c:v>
                </c:pt>
                <c:pt idx="285">
                  <c:v>248950</c:v>
                </c:pt>
                <c:pt idx="286">
                  <c:v>523950</c:v>
                </c:pt>
                <c:pt idx="287">
                  <c:v>578950</c:v>
                </c:pt>
                <c:pt idx="288">
                  <c:v>478950</c:v>
                </c:pt>
                <c:pt idx="289">
                  <c:v>378950</c:v>
                </c:pt>
                <c:pt idx="290">
                  <c:v>278950</c:v>
                </c:pt>
                <c:pt idx="291">
                  <c:v>178950</c:v>
                </c:pt>
                <c:pt idx="292">
                  <c:v>78950</c:v>
                </c:pt>
                <c:pt idx="293">
                  <c:v>278950</c:v>
                </c:pt>
                <c:pt idx="294">
                  <c:v>317950</c:v>
                </c:pt>
                <c:pt idx="295">
                  <c:v>415950</c:v>
                </c:pt>
                <c:pt idx="296">
                  <c:v>502950</c:v>
                </c:pt>
                <c:pt idx="297">
                  <c:v>658950</c:v>
                </c:pt>
                <c:pt idx="298">
                  <c:v>558950</c:v>
                </c:pt>
                <c:pt idx="299">
                  <c:v>458950</c:v>
                </c:pt>
                <c:pt idx="300">
                  <c:v>358950</c:v>
                </c:pt>
                <c:pt idx="301">
                  <c:v>258950</c:v>
                </c:pt>
                <c:pt idx="302">
                  <c:v>158950</c:v>
                </c:pt>
                <c:pt idx="303">
                  <c:v>58950</c:v>
                </c:pt>
                <c:pt idx="304">
                  <c:v>158950</c:v>
                </c:pt>
                <c:pt idx="305">
                  <c:v>203950</c:v>
                </c:pt>
                <c:pt idx="306">
                  <c:v>103950</c:v>
                </c:pt>
                <c:pt idx="307">
                  <c:v>3950</c:v>
                </c:pt>
                <c:pt idx="308">
                  <c:v>-96050</c:v>
                </c:pt>
                <c:pt idx="309">
                  <c:v>-196050</c:v>
                </c:pt>
                <c:pt idx="310">
                  <c:v>103950</c:v>
                </c:pt>
                <c:pt idx="311">
                  <c:v>225950</c:v>
                </c:pt>
                <c:pt idx="312">
                  <c:v>393950</c:v>
                </c:pt>
                <c:pt idx="313">
                  <c:v>484950</c:v>
                </c:pt>
                <c:pt idx="314">
                  <c:v>384950</c:v>
                </c:pt>
                <c:pt idx="315">
                  <c:v>284950</c:v>
                </c:pt>
                <c:pt idx="316">
                  <c:v>529950</c:v>
                </c:pt>
                <c:pt idx="317">
                  <c:v>429950</c:v>
                </c:pt>
                <c:pt idx="318">
                  <c:v>329950</c:v>
                </c:pt>
                <c:pt idx="319">
                  <c:v>229950</c:v>
                </c:pt>
                <c:pt idx="320">
                  <c:v>229950</c:v>
                </c:pt>
                <c:pt idx="321">
                  <c:v>229950</c:v>
                </c:pt>
                <c:pt idx="322">
                  <c:v>129950</c:v>
                </c:pt>
                <c:pt idx="323">
                  <c:v>29950</c:v>
                </c:pt>
                <c:pt idx="324">
                  <c:v>70450</c:v>
                </c:pt>
                <c:pt idx="325">
                  <c:v>70450</c:v>
                </c:pt>
                <c:pt idx="326">
                  <c:v>70450</c:v>
                </c:pt>
                <c:pt idx="327">
                  <c:v>-29550</c:v>
                </c:pt>
                <c:pt idx="328">
                  <c:v>-129550</c:v>
                </c:pt>
                <c:pt idx="329">
                  <c:v>-229550</c:v>
                </c:pt>
                <c:pt idx="330">
                  <c:v>-329550</c:v>
                </c:pt>
                <c:pt idx="331">
                  <c:v>-429550</c:v>
                </c:pt>
                <c:pt idx="332">
                  <c:v>-529550</c:v>
                </c:pt>
                <c:pt idx="333">
                  <c:v>-629550</c:v>
                </c:pt>
                <c:pt idx="334">
                  <c:v>-629550</c:v>
                </c:pt>
                <c:pt idx="335">
                  <c:v>-729550</c:v>
                </c:pt>
                <c:pt idx="336">
                  <c:v>-829550</c:v>
                </c:pt>
                <c:pt idx="337">
                  <c:v>-929550</c:v>
                </c:pt>
                <c:pt idx="338">
                  <c:v>-1029550</c:v>
                </c:pt>
                <c:pt idx="339">
                  <c:v>-824550</c:v>
                </c:pt>
                <c:pt idx="340">
                  <c:v>-559550</c:v>
                </c:pt>
                <c:pt idx="341">
                  <c:v>115450</c:v>
                </c:pt>
                <c:pt idx="342">
                  <c:v>15450</c:v>
                </c:pt>
                <c:pt idx="343">
                  <c:v>305450</c:v>
                </c:pt>
                <c:pt idx="344">
                  <c:v>205450</c:v>
                </c:pt>
                <c:pt idx="345">
                  <c:v>105450</c:v>
                </c:pt>
                <c:pt idx="346">
                  <c:v>285450</c:v>
                </c:pt>
                <c:pt idx="347">
                  <c:v>185450</c:v>
                </c:pt>
                <c:pt idx="348">
                  <c:v>269450</c:v>
                </c:pt>
                <c:pt idx="349">
                  <c:v>169450</c:v>
                </c:pt>
                <c:pt idx="350">
                  <c:v>69450</c:v>
                </c:pt>
                <c:pt idx="351">
                  <c:v>-30550</c:v>
                </c:pt>
                <c:pt idx="352">
                  <c:v>-130550</c:v>
                </c:pt>
                <c:pt idx="353">
                  <c:v>2450</c:v>
                </c:pt>
                <c:pt idx="354">
                  <c:v>-97550</c:v>
                </c:pt>
                <c:pt idx="355">
                  <c:v>-197550</c:v>
                </c:pt>
                <c:pt idx="356">
                  <c:v>-297550</c:v>
                </c:pt>
                <c:pt idx="357">
                  <c:v>-397550</c:v>
                </c:pt>
                <c:pt idx="358">
                  <c:v>77450</c:v>
                </c:pt>
                <c:pt idx="359">
                  <c:v>-22550</c:v>
                </c:pt>
                <c:pt idx="360">
                  <c:v>182449.99999999997</c:v>
                </c:pt>
                <c:pt idx="361">
                  <c:v>82449.999999999971</c:v>
                </c:pt>
                <c:pt idx="362">
                  <c:v>-17550.000000000029</c:v>
                </c:pt>
                <c:pt idx="363">
                  <c:v>-117550.00000000003</c:v>
                </c:pt>
                <c:pt idx="364">
                  <c:v>-217550.00000000003</c:v>
                </c:pt>
                <c:pt idx="365">
                  <c:v>-317550</c:v>
                </c:pt>
                <c:pt idx="366">
                  <c:v>-417550</c:v>
                </c:pt>
                <c:pt idx="367">
                  <c:v>-517550</c:v>
                </c:pt>
                <c:pt idx="368">
                  <c:v>-398550</c:v>
                </c:pt>
                <c:pt idx="369">
                  <c:v>-498550</c:v>
                </c:pt>
                <c:pt idx="370">
                  <c:v>-598550</c:v>
                </c:pt>
                <c:pt idx="371">
                  <c:v>251450</c:v>
                </c:pt>
                <c:pt idx="372">
                  <c:v>151450</c:v>
                </c:pt>
                <c:pt idx="373">
                  <c:v>51450</c:v>
                </c:pt>
                <c:pt idx="374">
                  <c:v>-48550</c:v>
                </c:pt>
                <c:pt idx="375">
                  <c:v>-48550</c:v>
                </c:pt>
                <c:pt idx="376">
                  <c:v>-148550</c:v>
                </c:pt>
                <c:pt idx="377">
                  <c:v>-248550</c:v>
                </c:pt>
                <c:pt idx="378">
                  <c:v>-348550</c:v>
                </c:pt>
                <c:pt idx="379">
                  <c:v>-108550</c:v>
                </c:pt>
                <c:pt idx="380">
                  <c:v>7450.0000000000146</c:v>
                </c:pt>
                <c:pt idx="381">
                  <c:v>78450.000000000015</c:v>
                </c:pt>
                <c:pt idx="382">
                  <c:v>201450</c:v>
                </c:pt>
                <c:pt idx="383">
                  <c:v>101450</c:v>
                </c:pt>
                <c:pt idx="384">
                  <c:v>1450</c:v>
                </c:pt>
                <c:pt idx="385">
                  <c:v>-98550</c:v>
                </c:pt>
                <c:pt idx="386">
                  <c:v>-98550</c:v>
                </c:pt>
                <c:pt idx="387">
                  <c:v>-198550</c:v>
                </c:pt>
                <c:pt idx="388">
                  <c:v>-298550</c:v>
                </c:pt>
                <c:pt idx="389">
                  <c:v>-398550</c:v>
                </c:pt>
                <c:pt idx="390">
                  <c:v>-498550</c:v>
                </c:pt>
                <c:pt idx="391">
                  <c:v>-228550</c:v>
                </c:pt>
                <c:pt idx="392">
                  <c:v>-228550</c:v>
                </c:pt>
                <c:pt idx="393">
                  <c:v>-328550</c:v>
                </c:pt>
                <c:pt idx="394">
                  <c:v>-428550</c:v>
                </c:pt>
                <c:pt idx="395">
                  <c:v>-528550</c:v>
                </c:pt>
                <c:pt idx="396">
                  <c:v>-628550</c:v>
                </c:pt>
                <c:pt idx="397">
                  <c:v>-533550</c:v>
                </c:pt>
                <c:pt idx="398">
                  <c:v>-633550</c:v>
                </c:pt>
                <c:pt idx="399">
                  <c:v>-508550</c:v>
                </c:pt>
                <c:pt idx="400">
                  <c:v>-422550</c:v>
                </c:pt>
                <c:pt idx="401">
                  <c:v>-522550</c:v>
                </c:pt>
                <c:pt idx="402">
                  <c:v>-459550</c:v>
                </c:pt>
                <c:pt idx="403">
                  <c:v>-559550</c:v>
                </c:pt>
                <c:pt idx="404">
                  <c:v>-659550</c:v>
                </c:pt>
                <c:pt idx="405">
                  <c:v>-759550</c:v>
                </c:pt>
                <c:pt idx="406">
                  <c:v>-671550</c:v>
                </c:pt>
                <c:pt idx="407">
                  <c:v>-771550</c:v>
                </c:pt>
                <c:pt idx="408">
                  <c:v>-771550</c:v>
                </c:pt>
                <c:pt idx="409">
                  <c:v>-871550</c:v>
                </c:pt>
                <c:pt idx="410">
                  <c:v>-796550</c:v>
                </c:pt>
                <c:pt idx="411">
                  <c:v>-680550</c:v>
                </c:pt>
                <c:pt idx="412">
                  <c:v>-605550</c:v>
                </c:pt>
                <c:pt idx="413">
                  <c:v>-489550</c:v>
                </c:pt>
                <c:pt idx="414">
                  <c:v>-426550</c:v>
                </c:pt>
                <c:pt idx="415">
                  <c:v>-381050</c:v>
                </c:pt>
                <c:pt idx="416">
                  <c:v>-319050</c:v>
                </c:pt>
                <c:pt idx="417">
                  <c:v>950</c:v>
                </c:pt>
                <c:pt idx="418">
                  <c:v>64949.999999999993</c:v>
                </c:pt>
                <c:pt idx="419">
                  <c:v>389950</c:v>
                </c:pt>
                <c:pt idx="420">
                  <c:v>289950</c:v>
                </c:pt>
                <c:pt idx="421">
                  <c:v>189950</c:v>
                </c:pt>
                <c:pt idx="422">
                  <c:v>264950</c:v>
                </c:pt>
                <c:pt idx="423">
                  <c:v>164950</c:v>
                </c:pt>
                <c:pt idx="424">
                  <c:v>64950</c:v>
                </c:pt>
                <c:pt idx="425">
                  <c:v>167950</c:v>
                </c:pt>
                <c:pt idx="426">
                  <c:v>67950</c:v>
                </c:pt>
                <c:pt idx="427">
                  <c:v>-32050</c:v>
                </c:pt>
                <c:pt idx="428">
                  <c:v>-132050</c:v>
                </c:pt>
                <c:pt idx="429">
                  <c:v>-232050</c:v>
                </c:pt>
                <c:pt idx="430">
                  <c:v>-332050</c:v>
                </c:pt>
                <c:pt idx="431">
                  <c:v>-432050</c:v>
                </c:pt>
                <c:pt idx="432">
                  <c:v>-532050</c:v>
                </c:pt>
                <c:pt idx="433">
                  <c:v>-632050</c:v>
                </c:pt>
                <c:pt idx="434">
                  <c:v>-732050</c:v>
                </c:pt>
                <c:pt idx="435">
                  <c:v>-639050</c:v>
                </c:pt>
                <c:pt idx="436">
                  <c:v>-739050</c:v>
                </c:pt>
                <c:pt idx="437">
                  <c:v>-939050</c:v>
                </c:pt>
                <c:pt idx="438">
                  <c:v>-1139050</c:v>
                </c:pt>
                <c:pt idx="439">
                  <c:v>-1239050</c:v>
                </c:pt>
                <c:pt idx="440">
                  <c:v>-1339050</c:v>
                </c:pt>
                <c:pt idx="441">
                  <c:v>-1439050</c:v>
                </c:pt>
                <c:pt idx="442">
                  <c:v>-1539050</c:v>
                </c:pt>
                <c:pt idx="443">
                  <c:v>-1470050</c:v>
                </c:pt>
                <c:pt idx="444">
                  <c:v>-1570050</c:v>
                </c:pt>
                <c:pt idx="445">
                  <c:v>-1670050</c:v>
                </c:pt>
                <c:pt idx="446">
                  <c:v>-1770050</c:v>
                </c:pt>
                <c:pt idx="447">
                  <c:v>-1870050</c:v>
                </c:pt>
                <c:pt idx="448">
                  <c:v>-1709050</c:v>
                </c:pt>
                <c:pt idx="449">
                  <c:v>-1809050</c:v>
                </c:pt>
                <c:pt idx="450">
                  <c:v>-1909050</c:v>
                </c:pt>
                <c:pt idx="451">
                  <c:v>-1823050</c:v>
                </c:pt>
                <c:pt idx="452">
                  <c:v>-1923050</c:v>
                </c:pt>
                <c:pt idx="453">
                  <c:v>-1923050</c:v>
                </c:pt>
                <c:pt idx="454">
                  <c:v>-2023050</c:v>
                </c:pt>
                <c:pt idx="455">
                  <c:v>-2123050</c:v>
                </c:pt>
                <c:pt idx="456">
                  <c:v>-2223050</c:v>
                </c:pt>
                <c:pt idx="457">
                  <c:v>-2323050</c:v>
                </c:pt>
                <c:pt idx="458">
                  <c:v>-2423050</c:v>
                </c:pt>
                <c:pt idx="459">
                  <c:v>-2523050</c:v>
                </c:pt>
                <c:pt idx="460">
                  <c:v>-2623050</c:v>
                </c:pt>
                <c:pt idx="461">
                  <c:v>-2723050</c:v>
                </c:pt>
                <c:pt idx="462">
                  <c:v>-2823050</c:v>
                </c:pt>
                <c:pt idx="463">
                  <c:v>-2823050</c:v>
                </c:pt>
                <c:pt idx="464">
                  <c:v>-2687050</c:v>
                </c:pt>
                <c:pt idx="465">
                  <c:v>-2564050</c:v>
                </c:pt>
                <c:pt idx="466">
                  <c:v>-2664050</c:v>
                </c:pt>
                <c:pt idx="467">
                  <c:v>-2764050</c:v>
                </c:pt>
                <c:pt idx="468">
                  <c:v>-2864050</c:v>
                </c:pt>
                <c:pt idx="469">
                  <c:v>-2964050</c:v>
                </c:pt>
                <c:pt idx="470">
                  <c:v>-2889050</c:v>
                </c:pt>
                <c:pt idx="471">
                  <c:v>-2763050</c:v>
                </c:pt>
                <c:pt idx="472">
                  <c:v>-2863050</c:v>
                </c:pt>
                <c:pt idx="473">
                  <c:v>-2963050</c:v>
                </c:pt>
                <c:pt idx="474">
                  <c:v>-3063050</c:v>
                </c:pt>
                <c:pt idx="475">
                  <c:v>-3163050</c:v>
                </c:pt>
                <c:pt idx="476">
                  <c:v>-3263050</c:v>
                </c:pt>
                <c:pt idx="477">
                  <c:v>-3363050</c:v>
                </c:pt>
                <c:pt idx="478">
                  <c:v>-3463050</c:v>
                </c:pt>
                <c:pt idx="479">
                  <c:v>-3663050</c:v>
                </c:pt>
                <c:pt idx="480">
                  <c:v>-3863050</c:v>
                </c:pt>
                <c:pt idx="481">
                  <c:v>-4063050</c:v>
                </c:pt>
                <c:pt idx="482">
                  <c:v>-4163050</c:v>
                </c:pt>
                <c:pt idx="483">
                  <c:v>-4263050</c:v>
                </c:pt>
                <c:pt idx="484">
                  <c:v>-4363050</c:v>
                </c:pt>
                <c:pt idx="485">
                  <c:v>-4463050</c:v>
                </c:pt>
                <c:pt idx="486">
                  <c:v>-4300050</c:v>
                </c:pt>
                <c:pt idx="487">
                  <c:v>-4400050</c:v>
                </c:pt>
                <c:pt idx="488">
                  <c:v>-4500050</c:v>
                </c:pt>
                <c:pt idx="489">
                  <c:v>-4600050</c:v>
                </c:pt>
                <c:pt idx="490">
                  <c:v>-4555050</c:v>
                </c:pt>
                <c:pt idx="491">
                  <c:v>-4555050</c:v>
                </c:pt>
                <c:pt idx="492">
                  <c:v>-4655050</c:v>
                </c:pt>
                <c:pt idx="493">
                  <c:v>-4755050</c:v>
                </c:pt>
                <c:pt idx="494">
                  <c:v>-4855050</c:v>
                </c:pt>
                <c:pt idx="495">
                  <c:v>-4955050</c:v>
                </c:pt>
                <c:pt idx="496">
                  <c:v>-5055050</c:v>
                </c:pt>
                <c:pt idx="497">
                  <c:v>-4990050</c:v>
                </c:pt>
                <c:pt idx="498">
                  <c:v>-4945550</c:v>
                </c:pt>
                <c:pt idx="499">
                  <c:v>-4945550</c:v>
                </c:pt>
                <c:pt idx="500">
                  <c:v>-4862550</c:v>
                </c:pt>
                <c:pt idx="501">
                  <c:v>-4962550</c:v>
                </c:pt>
                <c:pt idx="502">
                  <c:v>-5062550</c:v>
                </c:pt>
                <c:pt idx="503">
                  <c:v>-4966550</c:v>
                </c:pt>
                <c:pt idx="504">
                  <c:v>-4860550</c:v>
                </c:pt>
                <c:pt idx="505">
                  <c:v>-4716550</c:v>
                </c:pt>
                <c:pt idx="506">
                  <c:v>-4646550</c:v>
                </c:pt>
                <c:pt idx="507">
                  <c:v>-4525550</c:v>
                </c:pt>
                <c:pt idx="508">
                  <c:v>-4442550</c:v>
                </c:pt>
                <c:pt idx="509">
                  <c:v>-4242550</c:v>
                </c:pt>
                <c:pt idx="510">
                  <c:v>-4131550</c:v>
                </c:pt>
                <c:pt idx="511">
                  <c:v>-4231550</c:v>
                </c:pt>
                <c:pt idx="512">
                  <c:v>-4231550</c:v>
                </c:pt>
                <c:pt idx="513">
                  <c:v>-4331550</c:v>
                </c:pt>
                <c:pt idx="514">
                  <c:v>-4270150</c:v>
                </c:pt>
                <c:pt idx="515">
                  <c:v>-4218150</c:v>
                </c:pt>
                <c:pt idx="516">
                  <c:v>-4318150</c:v>
                </c:pt>
                <c:pt idx="517">
                  <c:v>-4223150</c:v>
                </c:pt>
                <c:pt idx="518">
                  <c:v>-4323150</c:v>
                </c:pt>
                <c:pt idx="519">
                  <c:v>-4423150</c:v>
                </c:pt>
                <c:pt idx="520">
                  <c:v>-4523150</c:v>
                </c:pt>
                <c:pt idx="521">
                  <c:v>-4411150</c:v>
                </c:pt>
                <c:pt idx="522">
                  <c:v>-4377650</c:v>
                </c:pt>
                <c:pt idx="523">
                  <c:v>-4477650</c:v>
                </c:pt>
                <c:pt idx="524">
                  <c:v>-4440650</c:v>
                </c:pt>
                <c:pt idx="525">
                  <c:v>-4307650</c:v>
                </c:pt>
                <c:pt idx="526">
                  <c:v>-3907650</c:v>
                </c:pt>
                <c:pt idx="527">
                  <c:v>-4007650</c:v>
                </c:pt>
                <c:pt idx="528">
                  <c:v>-4107650</c:v>
                </c:pt>
                <c:pt idx="529">
                  <c:v>-4107650</c:v>
                </c:pt>
                <c:pt idx="530">
                  <c:v>-4054650</c:v>
                </c:pt>
                <c:pt idx="531">
                  <c:v>-3977650</c:v>
                </c:pt>
                <c:pt idx="532">
                  <c:v>-3829650</c:v>
                </c:pt>
                <c:pt idx="533">
                  <c:v>-3769650</c:v>
                </c:pt>
                <c:pt idx="534">
                  <c:v>-3709650</c:v>
                </c:pt>
                <c:pt idx="535">
                  <c:v>-3543650</c:v>
                </c:pt>
                <c:pt idx="536">
                  <c:v>-3473650</c:v>
                </c:pt>
                <c:pt idx="537">
                  <c:v>-3373650</c:v>
                </c:pt>
                <c:pt idx="538">
                  <c:v>-3273650</c:v>
                </c:pt>
                <c:pt idx="539">
                  <c:v>-3193650</c:v>
                </c:pt>
                <c:pt idx="540">
                  <c:v>-3072650</c:v>
                </c:pt>
                <c:pt idx="541">
                  <c:v>-3172650</c:v>
                </c:pt>
                <c:pt idx="542">
                  <c:v>-3102650</c:v>
                </c:pt>
                <c:pt idx="543">
                  <c:v>-3202650</c:v>
                </c:pt>
                <c:pt idx="544">
                  <c:v>-3202650</c:v>
                </c:pt>
                <c:pt idx="545">
                  <c:v>-3302650</c:v>
                </c:pt>
                <c:pt idx="546">
                  <c:v>-3266650</c:v>
                </c:pt>
                <c:pt idx="547">
                  <c:v>-3212650</c:v>
                </c:pt>
                <c:pt idx="548">
                  <c:v>-3141650</c:v>
                </c:pt>
                <c:pt idx="549">
                  <c:v>-3141650</c:v>
                </c:pt>
                <c:pt idx="550">
                  <c:v>-3109150</c:v>
                </c:pt>
                <c:pt idx="551">
                  <c:v>-3209150</c:v>
                </c:pt>
                <c:pt idx="552">
                  <c:v>-3309150</c:v>
                </c:pt>
                <c:pt idx="553">
                  <c:v>-3159150</c:v>
                </c:pt>
                <c:pt idx="554">
                  <c:v>-3359150</c:v>
                </c:pt>
                <c:pt idx="555">
                  <c:v>-3359150</c:v>
                </c:pt>
                <c:pt idx="556">
                  <c:v>-3306150</c:v>
                </c:pt>
                <c:pt idx="557">
                  <c:v>-3249150</c:v>
                </c:pt>
                <c:pt idx="558">
                  <c:v>-3029150</c:v>
                </c:pt>
                <c:pt idx="559">
                  <c:v>-2885150</c:v>
                </c:pt>
                <c:pt idx="560">
                  <c:v>-2985150</c:v>
                </c:pt>
                <c:pt idx="561">
                  <c:v>-2935150</c:v>
                </c:pt>
                <c:pt idx="562">
                  <c:v>-2850150</c:v>
                </c:pt>
                <c:pt idx="563">
                  <c:v>-2660150</c:v>
                </c:pt>
                <c:pt idx="564">
                  <c:v>-3160150</c:v>
                </c:pt>
                <c:pt idx="565">
                  <c:v>-3660150</c:v>
                </c:pt>
                <c:pt idx="566">
                  <c:v>-3135150</c:v>
                </c:pt>
                <c:pt idx="567">
                  <c:v>-2585150</c:v>
                </c:pt>
                <c:pt idx="568">
                  <c:v>-2785150</c:v>
                </c:pt>
                <c:pt idx="569">
                  <c:v>-2985150</c:v>
                </c:pt>
                <c:pt idx="570">
                  <c:v>-3185150</c:v>
                </c:pt>
                <c:pt idx="571">
                  <c:v>-3086150</c:v>
                </c:pt>
                <c:pt idx="572">
                  <c:v>-3001150</c:v>
                </c:pt>
                <c:pt idx="573">
                  <c:v>-3301150</c:v>
                </c:pt>
                <c:pt idx="574">
                  <c:v>-3601150</c:v>
                </c:pt>
                <c:pt idx="575">
                  <c:v>-3325150</c:v>
                </c:pt>
                <c:pt idx="576">
                  <c:v>-3235150</c:v>
                </c:pt>
                <c:pt idx="577">
                  <c:v>-3435150</c:v>
                </c:pt>
                <c:pt idx="578">
                  <c:v>-3635150</c:v>
                </c:pt>
                <c:pt idx="579">
                  <c:v>-3443150</c:v>
                </c:pt>
                <c:pt idx="580">
                  <c:v>-3323150</c:v>
                </c:pt>
                <c:pt idx="581">
                  <c:v>-3623150</c:v>
                </c:pt>
                <c:pt idx="582">
                  <c:v>-3323150</c:v>
                </c:pt>
                <c:pt idx="583">
                  <c:v>-3723150</c:v>
                </c:pt>
                <c:pt idx="584">
                  <c:v>-3123150</c:v>
                </c:pt>
                <c:pt idx="585">
                  <c:v>-2611150</c:v>
                </c:pt>
                <c:pt idx="586">
                  <c:v>-3011150</c:v>
                </c:pt>
                <c:pt idx="587">
                  <c:v>-2631150</c:v>
                </c:pt>
                <c:pt idx="588">
                  <c:v>-2471150</c:v>
                </c:pt>
                <c:pt idx="589">
                  <c:v>-2151150</c:v>
                </c:pt>
                <c:pt idx="590">
                  <c:v>-1835150</c:v>
                </c:pt>
                <c:pt idx="591">
                  <c:v>-1635150</c:v>
                </c:pt>
                <c:pt idx="592">
                  <c:v>-1735150</c:v>
                </c:pt>
                <c:pt idx="593">
                  <c:v>-1835150</c:v>
                </c:pt>
                <c:pt idx="594">
                  <c:v>-1935150</c:v>
                </c:pt>
                <c:pt idx="595">
                  <c:v>-2035150</c:v>
                </c:pt>
                <c:pt idx="596">
                  <c:v>-2135150</c:v>
                </c:pt>
                <c:pt idx="597">
                  <c:v>-2235150</c:v>
                </c:pt>
                <c:pt idx="598">
                  <c:v>-2135150</c:v>
                </c:pt>
                <c:pt idx="599">
                  <c:v>-2015150</c:v>
                </c:pt>
                <c:pt idx="600">
                  <c:v>-2115150</c:v>
                </c:pt>
                <c:pt idx="601">
                  <c:v>-2215150</c:v>
                </c:pt>
                <c:pt idx="602">
                  <c:v>-2315150</c:v>
                </c:pt>
                <c:pt idx="603">
                  <c:v>-2415150</c:v>
                </c:pt>
                <c:pt idx="604">
                  <c:v>-2515150</c:v>
                </c:pt>
                <c:pt idx="605">
                  <c:v>-2407150</c:v>
                </c:pt>
                <c:pt idx="606">
                  <c:v>-2338150</c:v>
                </c:pt>
                <c:pt idx="607">
                  <c:v>-2128150</c:v>
                </c:pt>
                <c:pt idx="608">
                  <c:v>-2062150</c:v>
                </c:pt>
                <c:pt idx="609">
                  <c:v>-2162150</c:v>
                </c:pt>
                <c:pt idx="610">
                  <c:v>-2262150</c:v>
                </c:pt>
                <c:pt idx="611">
                  <c:v>-2362150</c:v>
                </c:pt>
                <c:pt idx="612">
                  <c:v>-2462150</c:v>
                </c:pt>
                <c:pt idx="613">
                  <c:v>-2562150</c:v>
                </c:pt>
                <c:pt idx="614">
                  <c:v>-2662150</c:v>
                </c:pt>
                <c:pt idx="615">
                  <c:v>-2762150</c:v>
                </c:pt>
                <c:pt idx="616">
                  <c:v>-2862150</c:v>
                </c:pt>
                <c:pt idx="617">
                  <c:v>-2962150</c:v>
                </c:pt>
                <c:pt idx="618">
                  <c:v>-2830150</c:v>
                </c:pt>
                <c:pt idx="619">
                  <c:v>-2930150</c:v>
                </c:pt>
                <c:pt idx="620">
                  <c:v>-3030150</c:v>
                </c:pt>
                <c:pt idx="621">
                  <c:v>-3130150</c:v>
                </c:pt>
                <c:pt idx="622">
                  <c:v>-3030150</c:v>
                </c:pt>
                <c:pt idx="623">
                  <c:v>-2970150</c:v>
                </c:pt>
                <c:pt idx="624">
                  <c:v>-3070150</c:v>
                </c:pt>
                <c:pt idx="625">
                  <c:v>-3170150</c:v>
                </c:pt>
                <c:pt idx="626">
                  <c:v>-3013150</c:v>
                </c:pt>
                <c:pt idx="627">
                  <c:v>-3113150</c:v>
                </c:pt>
                <c:pt idx="628">
                  <c:v>-3213150</c:v>
                </c:pt>
                <c:pt idx="629">
                  <c:v>-3313150</c:v>
                </c:pt>
                <c:pt idx="630">
                  <c:v>-3413150</c:v>
                </c:pt>
                <c:pt idx="631">
                  <c:v>-3203150</c:v>
                </c:pt>
                <c:pt idx="632">
                  <c:v>-3103150</c:v>
                </c:pt>
                <c:pt idx="633">
                  <c:v>-2923150</c:v>
                </c:pt>
                <c:pt idx="634">
                  <c:v>-3023150</c:v>
                </c:pt>
                <c:pt idx="635">
                  <c:v>-2886150</c:v>
                </c:pt>
                <c:pt idx="636">
                  <c:v>-2706150</c:v>
                </c:pt>
                <c:pt idx="637">
                  <c:v>-2806150</c:v>
                </c:pt>
                <c:pt idx="638">
                  <c:v>-2906150</c:v>
                </c:pt>
                <c:pt idx="639">
                  <c:v>-3006150</c:v>
                </c:pt>
                <c:pt idx="640">
                  <c:v>-3106150</c:v>
                </c:pt>
                <c:pt idx="641">
                  <c:v>-3206150</c:v>
                </c:pt>
                <c:pt idx="642">
                  <c:v>-3306150</c:v>
                </c:pt>
                <c:pt idx="643">
                  <c:v>-3406150</c:v>
                </c:pt>
                <c:pt idx="644">
                  <c:v>-3506150</c:v>
                </c:pt>
                <c:pt idx="645">
                  <c:v>-3452150</c:v>
                </c:pt>
                <c:pt idx="646">
                  <c:v>-3292150</c:v>
                </c:pt>
                <c:pt idx="647">
                  <c:v>-3192150</c:v>
                </c:pt>
                <c:pt idx="648">
                  <c:v>-3292150</c:v>
                </c:pt>
                <c:pt idx="649">
                  <c:v>-3222150</c:v>
                </c:pt>
                <c:pt idx="650">
                  <c:v>-3322150</c:v>
                </c:pt>
                <c:pt idx="651">
                  <c:v>-3422150</c:v>
                </c:pt>
                <c:pt idx="652">
                  <c:v>-3522150</c:v>
                </c:pt>
                <c:pt idx="653">
                  <c:v>-3622150</c:v>
                </c:pt>
                <c:pt idx="654">
                  <c:v>-3722150</c:v>
                </c:pt>
                <c:pt idx="655">
                  <c:v>-3596150</c:v>
                </c:pt>
                <c:pt idx="656">
                  <c:v>-3412150</c:v>
                </c:pt>
                <c:pt idx="657">
                  <c:v>-3286150</c:v>
                </c:pt>
                <c:pt idx="658">
                  <c:v>-3146150</c:v>
                </c:pt>
                <c:pt idx="659">
                  <c:v>-2936150</c:v>
                </c:pt>
                <c:pt idx="660">
                  <c:v>-3336150</c:v>
                </c:pt>
                <c:pt idx="661">
                  <c:v>-3736150</c:v>
                </c:pt>
                <c:pt idx="662">
                  <c:v>-3376150</c:v>
                </c:pt>
                <c:pt idx="663">
                  <c:v>-3776150</c:v>
                </c:pt>
                <c:pt idx="664">
                  <c:v>-3456150</c:v>
                </c:pt>
                <c:pt idx="665">
                  <c:v>-3856150</c:v>
                </c:pt>
                <c:pt idx="666">
                  <c:v>-3466150</c:v>
                </c:pt>
                <c:pt idx="667">
                  <c:v>-3016150</c:v>
                </c:pt>
                <c:pt idx="668">
                  <c:v>-2776150</c:v>
                </c:pt>
              </c:numCache>
            </c:numRef>
          </c:val>
        </c:ser>
        <c:hiLowLines>
          <c:spPr>
            <a:ln w="0">
              <a:noFill/>
            </a:ln>
          </c:spPr>
        </c:hiLowLines>
        <c:marker val="1"/>
        <c:axId val="66825600"/>
        <c:axId val="66831488"/>
      </c:lineChart>
      <c:catAx>
        <c:axId val="66825600"/>
        <c:scaling>
          <c:orientation val="minMax"/>
        </c:scaling>
        <c:axPos val="b"/>
        <c:numFmt formatCode="General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66831488"/>
        <c:crosses val="autoZero"/>
        <c:auto val="1"/>
        <c:lblAlgn val="ctr"/>
        <c:lblOffset val="100"/>
      </c:catAx>
      <c:valAx>
        <c:axId val="66831488"/>
        <c:scaling>
          <c:orientation val="minMax"/>
        </c:scaling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66825600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layout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468720</xdr:colOff>
      <xdr:row>20</xdr:row>
      <xdr:rowOff>91440</xdr:rowOff>
    </xdr:to>
    <xdr:graphicFrame macro="">
      <xdr:nvGraphicFramePr>
        <xdr:cNvPr id="2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247320</xdr:colOff>
      <xdr:row>7</xdr:row>
      <xdr:rowOff>163800</xdr:rowOff>
    </xdr:to>
    <xdr:sp macro="" textlink="">
      <xdr:nvSpPr>
        <xdr:cNvPr id="2" name="Jobb oldali kapcsos zárójel 1"/>
        <xdr:cNvSpPr/>
      </xdr:nvSpPr>
      <xdr:spPr>
        <a:xfrm>
          <a:off x="1593000" y="257400"/>
          <a:ext cx="148320" cy="11732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255240</xdr:colOff>
      <xdr:row>14</xdr:row>
      <xdr:rowOff>118080</xdr:rowOff>
    </xdr:to>
    <xdr:sp macro="" textlink="">
      <xdr:nvSpPr>
        <xdr:cNvPr id="3" name="Jobb oldali kapcsos zárójel 2"/>
        <xdr:cNvSpPr/>
      </xdr:nvSpPr>
      <xdr:spPr>
        <a:xfrm>
          <a:off x="1524600" y="1447920"/>
          <a:ext cx="224640" cy="12038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209520</xdr:colOff>
      <xdr:row>21</xdr:row>
      <xdr:rowOff>163800</xdr:rowOff>
    </xdr:to>
    <xdr:sp macro="" textlink="">
      <xdr:nvSpPr>
        <xdr:cNvPr id="4" name="Jobb oldali kapcsos zárójel 3"/>
        <xdr:cNvSpPr/>
      </xdr:nvSpPr>
      <xdr:spPr>
        <a:xfrm>
          <a:off x="1532160" y="2714760"/>
          <a:ext cx="171360" cy="124956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217080</xdr:colOff>
      <xdr:row>28</xdr:row>
      <xdr:rowOff>87480</xdr:rowOff>
    </xdr:to>
    <xdr:sp macro="" textlink="">
      <xdr:nvSpPr>
        <xdr:cNvPr id="5" name="Jobb oldali kapcsos zárójel 4"/>
        <xdr:cNvSpPr/>
      </xdr:nvSpPr>
      <xdr:spPr>
        <a:xfrm>
          <a:off x="1562760" y="3981600"/>
          <a:ext cx="148320" cy="11732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Y1387"/>
  <sheetViews>
    <sheetView tabSelected="1" topLeftCell="A657" zoomScale="85" zoomScaleNormal="85" workbookViewId="0">
      <selection activeCell="C375" sqref="C375:D375"/>
    </sheetView>
  </sheetViews>
  <sheetFormatPr defaultColWidth="8.77734375" defaultRowHeight="14.4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3.109375" style="1" customWidth="1"/>
    <col min="10" max="10" width="16.7773437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style="2" customWidth="1"/>
    <col min="18" max="18" width="18.33203125" style="2" customWidth="1"/>
    <col min="19" max="19" width="12.44140625" style="2" customWidth="1"/>
    <col min="20" max="20" width="19.109375" style="2" customWidth="1"/>
    <col min="21" max="21" width="9.88671875" style="2" customWidth="1"/>
    <col min="22" max="22" width="18.33203125" style="2" customWidth="1"/>
    <col min="23" max="23" width="14.5546875" style="2" customWidth="1"/>
    <col min="24" max="24" width="13.33203125" style="2" customWidth="1"/>
  </cols>
  <sheetData>
    <row r="3" spans="1:13">
      <c r="A3" s="3"/>
      <c r="B3" s="3" t="s">
        <v>0</v>
      </c>
      <c r="C3" s="4">
        <v>100000</v>
      </c>
      <c r="D3" s="5" t="s">
        <v>1</v>
      </c>
      <c r="E3" s="6">
        <f>AVERAGE(E5:E989)</f>
        <v>2.6687593423019433</v>
      </c>
      <c r="F3" s="7"/>
      <c r="H3" s="4">
        <f>SUM(H5:H989)</f>
        <v>76000000</v>
      </c>
      <c r="I3" s="8">
        <f>SUM(I5:I989)</f>
        <v>-7776150</v>
      </c>
      <c r="J3" s="3" t="s">
        <v>2</v>
      </c>
      <c r="K3" s="9">
        <v>5000000</v>
      </c>
      <c r="L3" s="5" t="s">
        <v>3</v>
      </c>
      <c r="M3" s="10">
        <f>COUNTIF(F5:F926,"nyertes")/(COUNTIF(F5:F926,"nyertes")+COUNTIF(F5:F926,"vesztes"))</f>
        <v>0.43946188340807174</v>
      </c>
    </row>
    <row r="4" spans="1:13">
      <c r="A4" s="11"/>
      <c r="B4" s="11" t="s">
        <v>4</v>
      </c>
      <c r="C4" s="3" t="s">
        <v>5</v>
      </c>
      <c r="D4" s="11" t="s">
        <v>6</v>
      </c>
      <c r="E4" s="11" t="s">
        <v>7</v>
      </c>
      <c r="F4" s="7" t="s">
        <v>8</v>
      </c>
      <c r="G4" s="7" t="s">
        <v>9</v>
      </c>
      <c r="H4" s="11" t="s">
        <v>10</v>
      </c>
      <c r="I4" s="11" t="s">
        <v>11</v>
      </c>
      <c r="J4" s="3" t="s">
        <v>12</v>
      </c>
      <c r="K4" s="11"/>
      <c r="L4" s="5" t="s">
        <v>13</v>
      </c>
      <c r="M4" s="12">
        <f>I3/(COUNTIF(F5:F926,"nyertes")+COUNTIF(F5:F926,"vesztes"))/C3</f>
        <v>-0.11623542600896861</v>
      </c>
    </row>
    <row r="5" spans="1:13">
      <c r="A5" s="11" t="s">
        <v>14</v>
      </c>
      <c r="B5" s="41">
        <v>45536</v>
      </c>
      <c r="C5" s="13" t="s">
        <v>15</v>
      </c>
      <c r="D5" s="14" t="s">
        <v>16</v>
      </c>
      <c r="E5" s="13">
        <v>2.4500000000000002</v>
      </c>
      <c r="F5" s="13" t="s">
        <v>17</v>
      </c>
      <c r="H5" s="15">
        <f t="shared" ref="H5:H68" si="0">$C$3</f>
        <v>100000</v>
      </c>
      <c r="I5" s="15">
        <f t="shared" ref="I5:I36" si="1">IF(G5&lt;&gt;"",IF(F5="nyertes",(G5-1)*H5,H5*(-1)),IF(F5="nyertes",(E5-1)*H5,H5*(-1)))</f>
        <v>145000.00000000003</v>
      </c>
      <c r="J5" s="16">
        <f>K3+I5</f>
        <v>5145000</v>
      </c>
      <c r="K5" s="17"/>
      <c r="L5" s="5"/>
      <c r="M5" s="12"/>
    </row>
    <row r="6" spans="1:13">
      <c r="A6" s="11" t="s">
        <v>18</v>
      </c>
      <c r="B6" s="41">
        <v>45536</v>
      </c>
      <c r="C6" s="13" t="s">
        <v>15</v>
      </c>
      <c r="D6" s="14" t="s">
        <v>19</v>
      </c>
      <c r="E6" s="13">
        <v>5.25</v>
      </c>
      <c r="F6" s="13" t="s">
        <v>20</v>
      </c>
      <c r="H6" s="15">
        <f t="shared" si="0"/>
        <v>100000</v>
      </c>
      <c r="I6" s="15">
        <f t="shared" si="1"/>
        <v>-100000</v>
      </c>
      <c r="J6" s="16">
        <f t="shared" ref="J6:J37" si="2">J5+I6</f>
        <v>5045000</v>
      </c>
    </row>
    <row r="7" spans="1:13">
      <c r="A7" s="11" t="s">
        <v>21</v>
      </c>
      <c r="B7" s="41">
        <v>45536</v>
      </c>
      <c r="C7" s="13" t="s">
        <v>15</v>
      </c>
      <c r="D7" s="18" t="s">
        <v>22</v>
      </c>
      <c r="E7" s="13">
        <v>1.82</v>
      </c>
      <c r="F7" s="13" t="s">
        <v>17</v>
      </c>
      <c r="H7" s="15">
        <f t="shared" si="0"/>
        <v>100000</v>
      </c>
      <c r="I7" s="15">
        <f t="shared" si="1"/>
        <v>82000</v>
      </c>
      <c r="J7" s="16">
        <f t="shared" si="2"/>
        <v>5127000</v>
      </c>
    </row>
    <row r="8" spans="1:13">
      <c r="A8" s="11" t="s">
        <v>23</v>
      </c>
      <c r="B8" s="41">
        <v>45536</v>
      </c>
      <c r="C8" s="13" t="s">
        <v>15</v>
      </c>
      <c r="D8" s="18" t="s">
        <v>24</v>
      </c>
      <c r="E8" s="13">
        <v>2.12</v>
      </c>
      <c r="F8" s="13" t="s">
        <v>17</v>
      </c>
      <c r="H8" s="15">
        <f t="shared" si="0"/>
        <v>100000</v>
      </c>
      <c r="I8" s="15">
        <f t="shared" si="1"/>
        <v>112000.00000000001</v>
      </c>
      <c r="J8" s="16">
        <f t="shared" si="2"/>
        <v>5239000</v>
      </c>
    </row>
    <row r="9" spans="1:13">
      <c r="A9" s="11" t="s">
        <v>25</v>
      </c>
      <c r="B9" s="41">
        <v>45536</v>
      </c>
      <c r="C9" s="13" t="s">
        <v>26</v>
      </c>
      <c r="D9" s="14" t="s">
        <v>16</v>
      </c>
      <c r="E9" s="13">
        <v>2.85</v>
      </c>
      <c r="F9" s="13" t="s">
        <v>17</v>
      </c>
      <c r="G9" s="13"/>
      <c r="H9" s="15">
        <f t="shared" si="0"/>
        <v>100000</v>
      </c>
      <c r="I9" s="15">
        <f t="shared" si="1"/>
        <v>185000</v>
      </c>
      <c r="J9" s="16">
        <f t="shared" si="2"/>
        <v>5424000</v>
      </c>
    </row>
    <row r="10" spans="1:13">
      <c r="A10" s="11" t="s">
        <v>27</v>
      </c>
      <c r="B10" s="41">
        <v>45536</v>
      </c>
      <c r="C10" s="13" t="s">
        <v>26</v>
      </c>
      <c r="D10" s="18" t="s">
        <v>28</v>
      </c>
      <c r="E10" s="13">
        <v>2.04</v>
      </c>
      <c r="F10" s="13" t="s">
        <v>17</v>
      </c>
      <c r="G10" s="13"/>
      <c r="H10" s="15">
        <f t="shared" si="0"/>
        <v>100000</v>
      </c>
      <c r="I10" s="15">
        <f t="shared" si="1"/>
        <v>104000</v>
      </c>
      <c r="J10" s="16">
        <f t="shared" si="2"/>
        <v>5528000</v>
      </c>
    </row>
    <row r="11" spans="1:13">
      <c r="A11" s="11" t="s">
        <v>29</v>
      </c>
      <c r="B11" s="41">
        <v>45536</v>
      </c>
      <c r="C11" s="13" t="s">
        <v>30</v>
      </c>
      <c r="D11" s="14" t="s">
        <v>16</v>
      </c>
      <c r="E11" s="13">
        <v>2.34</v>
      </c>
      <c r="F11" s="13" t="s">
        <v>20</v>
      </c>
      <c r="G11" s="13"/>
      <c r="H11" s="15">
        <f t="shared" si="0"/>
        <v>100000</v>
      </c>
      <c r="I11" s="15">
        <f t="shared" si="1"/>
        <v>-100000</v>
      </c>
      <c r="J11" s="16">
        <f t="shared" si="2"/>
        <v>5428000</v>
      </c>
    </row>
    <row r="12" spans="1:13">
      <c r="A12" s="11" t="s">
        <v>31</v>
      </c>
      <c r="B12" s="41">
        <v>45536</v>
      </c>
      <c r="C12" s="13" t="s">
        <v>30</v>
      </c>
      <c r="D12" s="18" t="s">
        <v>24</v>
      </c>
      <c r="E12" s="13">
        <v>2.21</v>
      </c>
      <c r="F12" s="13" t="s">
        <v>20</v>
      </c>
      <c r="G12" s="13"/>
      <c r="H12" s="15">
        <f t="shared" si="0"/>
        <v>100000</v>
      </c>
      <c r="I12" s="15">
        <f t="shared" si="1"/>
        <v>-100000</v>
      </c>
      <c r="J12" s="16">
        <f t="shared" si="2"/>
        <v>5328000</v>
      </c>
    </row>
    <row r="13" spans="1:13">
      <c r="A13" s="11" t="s">
        <v>32</v>
      </c>
      <c r="B13" s="41">
        <v>45536</v>
      </c>
      <c r="C13" s="13" t="s">
        <v>33</v>
      </c>
      <c r="D13" s="14" t="s">
        <v>34</v>
      </c>
      <c r="E13" s="13">
        <v>1.94</v>
      </c>
      <c r="F13" s="13" t="s">
        <v>17</v>
      </c>
      <c r="G13" s="13"/>
      <c r="H13" s="15">
        <f t="shared" si="0"/>
        <v>100000</v>
      </c>
      <c r="I13" s="15">
        <f t="shared" si="1"/>
        <v>94000</v>
      </c>
      <c r="J13" s="16">
        <f t="shared" si="2"/>
        <v>5422000</v>
      </c>
    </row>
    <row r="14" spans="1:13">
      <c r="A14" s="11" t="s">
        <v>35</v>
      </c>
      <c r="B14" s="41">
        <v>45536</v>
      </c>
      <c r="C14" s="13" t="s">
        <v>36</v>
      </c>
      <c r="D14" s="14" t="s">
        <v>37</v>
      </c>
      <c r="E14" s="13">
        <v>2.27</v>
      </c>
      <c r="F14" s="13" t="s">
        <v>17</v>
      </c>
      <c r="G14" s="13"/>
      <c r="H14" s="15">
        <f t="shared" si="0"/>
        <v>100000</v>
      </c>
      <c r="I14" s="15">
        <f t="shared" si="1"/>
        <v>127000</v>
      </c>
      <c r="J14" s="16">
        <f t="shared" si="2"/>
        <v>5549000</v>
      </c>
    </row>
    <row r="15" spans="1:13">
      <c r="A15" s="11" t="s">
        <v>38</v>
      </c>
      <c r="B15" s="41">
        <v>45536</v>
      </c>
      <c r="C15" s="13" t="s">
        <v>39</v>
      </c>
      <c r="D15" s="14" t="s">
        <v>37</v>
      </c>
      <c r="E15" s="13">
        <v>1.82</v>
      </c>
      <c r="F15" s="13" t="s">
        <v>20</v>
      </c>
      <c r="G15" s="13"/>
      <c r="H15" s="15">
        <f t="shared" si="0"/>
        <v>100000</v>
      </c>
      <c r="I15" s="15">
        <f t="shared" si="1"/>
        <v>-100000</v>
      </c>
      <c r="J15" s="16">
        <f t="shared" si="2"/>
        <v>5449000</v>
      </c>
    </row>
    <row r="16" spans="1:13">
      <c r="A16" s="11" t="s">
        <v>40</v>
      </c>
      <c r="B16" s="41">
        <v>45536</v>
      </c>
      <c r="C16" s="13" t="s">
        <v>33</v>
      </c>
      <c r="D16" s="14" t="s">
        <v>41</v>
      </c>
      <c r="E16" s="13">
        <v>6.25</v>
      </c>
      <c r="F16" s="13" t="s">
        <v>20</v>
      </c>
      <c r="G16" s="13"/>
      <c r="H16" s="15">
        <f t="shared" si="0"/>
        <v>100000</v>
      </c>
      <c r="I16" s="15">
        <f t="shared" si="1"/>
        <v>-100000</v>
      </c>
      <c r="J16" s="16">
        <f t="shared" si="2"/>
        <v>5349000</v>
      </c>
    </row>
    <row r="17" spans="1:24">
      <c r="A17" s="11" t="s">
        <v>42</v>
      </c>
      <c r="B17" s="41">
        <v>45536</v>
      </c>
      <c r="C17" s="13" t="s">
        <v>43</v>
      </c>
      <c r="D17" s="14" t="s">
        <v>37</v>
      </c>
      <c r="E17" s="13">
        <v>1.63</v>
      </c>
      <c r="F17" s="13" t="s">
        <v>20</v>
      </c>
      <c r="G17" s="13"/>
      <c r="H17" s="15">
        <f t="shared" si="0"/>
        <v>100000</v>
      </c>
      <c r="I17" s="15">
        <f t="shared" si="1"/>
        <v>-100000</v>
      </c>
      <c r="J17" s="16">
        <f t="shared" si="2"/>
        <v>5249000</v>
      </c>
    </row>
    <row r="18" spans="1:24">
      <c r="A18" s="11" t="s">
        <v>44</v>
      </c>
      <c r="B18" s="41">
        <v>45536</v>
      </c>
      <c r="C18" s="13" t="s">
        <v>45</v>
      </c>
      <c r="D18" s="14" t="s">
        <v>46</v>
      </c>
      <c r="E18" s="13">
        <v>1.74</v>
      </c>
      <c r="F18" s="13" t="s">
        <v>17</v>
      </c>
      <c r="G18" s="52">
        <v>1</v>
      </c>
      <c r="H18" s="15">
        <f t="shared" si="0"/>
        <v>100000</v>
      </c>
      <c r="I18" s="15">
        <f t="shared" si="1"/>
        <v>0</v>
      </c>
      <c r="J18" s="16">
        <f t="shared" si="2"/>
        <v>5249000</v>
      </c>
    </row>
    <row r="19" spans="1:24">
      <c r="A19" s="11" t="s">
        <v>47</v>
      </c>
      <c r="B19" s="41">
        <v>45536</v>
      </c>
      <c r="C19" s="13" t="s">
        <v>48</v>
      </c>
      <c r="D19" s="14" t="s">
        <v>37</v>
      </c>
      <c r="E19" s="13">
        <v>1.61</v>
      </c>
      <c r="F19" s="13" t="s">
        <v>17</v>
      </c>
      <c r="G19" s="13"/>
      <c r="H19" s="15">
        <f t="shared" si="0"/>
        <v>100000</v>
      </c>
      <c r="I19" s="15">
        <f t="shared" si="1"/>
        <v>61000.000000000007</v>
      </c>
      <c r="J19" s="16">
        <f t="shared" si="2"/>
        <v>5310000</v>
      </c>
    </row>
    <row r="20" spans="1:24">
      <c r="A20" s="11" t="s">
        <v>49</v>
      </c>
      <c r="B20" s="41">
        <v>45536</v>
      </c>
      <c r="C20" s="13" t="s">
        <v>48</v>
      </c>
      <c r="D20" s="14" t="s">
        <v>16</v>
      </c>
      <c r="E20" s="13">
        <v>3.85</v>
      </c>
      <c r="F20" s="13" t="s">
        <v>20</v>
      </c>
      <c r="G20" s="13"/>
      <c r="H20" s="15">
        <f t="shared" si="0"/>
        <v>100000</v>
      </c>
      <c r="I20" s="15">
        <f t="shared" si="1"/>
        <v>-100000</v>
      </c>
      <c r="J20" s="16">
        <f t="shared" si="2"/>
        <v>5210000</v>
      </c>
    </row>
    <row r="21" spans="1:24">
      <c r="A21" s="11" t="s">
        <v>50</v>
      </c>
      <c r="B21" s="41">
        <v>45536</v>
      </c>
      <c r="C21" s="13" t="s">
        <v>51</v>
      </c>
      <c r="D21" s="14" t="s">
        <v>16</v>
      </c>
      <c r="E21" s="13">
        <v>2.08</v>
      </c>
      <c r="F21" s="13" t="s">
        <v>20</v>
      </c>
      <c r="G21" s="13"/>
      <c r="H21" s="15">
        <f t="shared" si="0"/>
        <v>100000</v>
      </c>
      <c r="I21" s="15">
        <f t="shared" si="1"/>
        <v>-100000</v>
      </c>
      <c r="J21" s="16">
        <f t="shared" si="2"/>
        <v>5110000</v>
      </c>
    </row>
    <row r="22" spans="1:24">
      <c r="A22" s="11" t="s">
        <v>52</v>
      </c>
      <c r="B22" s="41">
        <v>45536</v>
      </c>
      <c r="C22" s="13" t="s">
        <v>45</v>
      </c>
      <c r="D22" s="14" t="s">
        <v>19</v>
      </c>
      <c r="E22" s="13">
        <v>1.68</v>
      </c>
      <c r="F22" s="13" t="s">
        <v>20</v>
      </c>
      <c r="G22" s="13"/>
      <c r="H22" s="15">
        <f t="shared" si="0"/>
        <v>100000</v>
      </c>
      <c r="I22" s="15">
        <f t="shared" si="1"/>
        <v>-100000</v>
      </c>
      <c r="J22" s="16">
        <f t="shared" si="2"/>
        <v>5010000</v>
      </c>
    </row>
    <row r="23" spans="1:24">
      <c r="A23" s="11" t="s">
        <v>53</v>
      </c>
      <c r="B23" s="41">
        <v>45536</v>
      </c>
      <c r="C23" s="13" t="s">
        <v>54</v>
      </c>
      <c r="D23" s="14" t="s">
        <v>16</v>
      </c>
      <c r="E23" s="13">
        <v>1.69</v>
      </c>
      <c r="F23" s="13" t="s">
        <v>17</v>
      </c>
      <c r="G23" s="13"/>
      <c r="H23" s="15">
        <f t="shared" si="0"/>
        <v>100000</v>
      </c>
      <c r="I23" s="15">
        <f t="shared" si="1"/>
        <v>69000</v>
      </c>
      <c r="J23" s="16">
        <f t="shared" si="2"/>
        <v>5079000</v>
      </c>
      <c r="L23" s="19" t="s">
        <v>55</v>
      </c>
      <c r="M23" s="19" t="s">
        <v>55</v>
      </c>
      <c r="N23" s="19" t="s">
        <v>56</v>
      </c>
      <c r="O23" s="19" t="s">
        <v>57</v>
      </c>
      <c r="P23" s="19" t="s">
        <v>58</v>
      </c>
      <c r="Q23" s="19" t="s">
        <v>59</v>
      </c>
      <c r="R23" s="19" t="s">
        <v>60</v>
      </c>
      <c r="S23" s="19" t="s">
        <v>61</v>
      </c>
      <c r="T23" s="19" t="s">
        <v>62</v>
      </c>
      <c r="U23" s="19" t="s">
        <v>63</v>
      </c>
      <c r="V23" s="19" t="s">
        <v>64</v>
      </c>
      <c r="W23" s="19" t="s">
        <v>65</v>
      </c>
      <c r="X23" s="19" t="s">
        <v>66</v>
      </c>
    </row>
    <row r="24" spans="1:24">
      <c r="A24" s="11" t="s">
        <v>67</v>
      </c>
      <c r="B24" s="41">
        <v>45536</v>
      </c>
      <c r="C24" s="13" t="s">
        <v>54</v>
      </c>
      <c r="D24" s="14" t="s">
        <v>19</v>
      </c>
      <c r="E24" s="13">
        <v>4.3499999999999996</v>
      </c>
      <c r="F24" s="13" t="s">
        <v>20</v>
      </c>
      <c r="G24" s="13"/>
      <c r="H24" s="15">
        <f t="shared" si="0"/>
        <v>100000</v>
      </c>
      <c r="I24" s="15">
        <f t="shared" si="1"/>
        <v>-100000</v>
      </c>
      <c r="J24" s="16">
        <f t="shared" si="2"/>
        <v>4979000</v>
      </c>
      <c r="L24" s="20">
        <v>2</v>
      </c>
      <c r="M24" s="20" t="s">
        <v>68</v>
      </c>
      <c r="N24" s="21">
        <f t="array" ref="N24">SUMPRODUCT(--(WEEKDAY($B$5:$B$4589)=L24),--(ISBLANK($B$5:$B$4589)=FALSE()),$H$5:$H$4589)</f>
        <v>12600000</v>
      </c>
      <c r="O24" s="22">
        <f t="array" ref="O24">SUMPRODUCT(--(WEEKDAY($B$5:$B$4589)=L24),--(ISBLANK($B$5:$B$4589)=FALSE()),$E$5:$E$4589)/SUMPRODUCT(--(WEEKDAY($B$5:$B$4589)=L24),--(ISBLANK($B$5:$B$4589)=FALSE()))</f>
        <v>2.5885567010309281</v>
      </c>
      <c r="P24" s="23">
        <f t="array" ref="P24">SUMPRODUCT(--(WEEKDAY($B$5:$B$4589)=L24),--(ISBLANK($B$5:$B$4589)=FALSE()))</f>
        <v>97</v>
      </c>
      <c r="Q24" s="23">
        <f t="array" ref="Q24">SUMPRODUCT(--(WEEKDAY($B$5:$B$4589)=L24),--(ISBLANK($B$5:$B$4589)=FALSE()),--($F$5:$F$4589="nyertes"))</f>
        <v>53</v>
      </c>
      <c r="R24" s="21">
        <f t="array" ref="R24">SUMPRODUCT(--(WEEKDAY($B$5:$B$4589)=L24),--(ISBLANK($B$5:$B$4589)=FALSE()),--($F$5:$F$4589="nyertes"),$I$5:$I$4589)</f>
        <v>7140950</v>
      </c>
      <c r="S24" s="23">
        <f t="array" ref="S24">SUMPRODUCT(--(WEEKDAY($B$5:$B$4589)=L24),--(ISBLANK($B$5:$B$4589)=FALSE()),--($F$5:$F$4589="vesztes"))</f>
        <v>44</v>
      </c>
      <c r="T24" s="24">
        <f t="array" ref="T24">SUMPRODUCT(--(WEEKDAY($B$5:$B$4589)=L24),--(ISBLANK($B$5:$B$4589)=FALSE()),--($F$5:$F$4589="vesztes"),$I$5:$I$4589)</f>
        <v>-5600000</v>
      </c>
      <c r="U24" s="25">
        <f t="shared" ref="U24:U31" si="3">Q24/P24</f>
        <v>0.54639175257731953</v>
      </c>
      <c r="V24" s="26">
        <f t="array" ref="V24">SUMPRODUCT(--(WEEKDAY($B$5:$B$4589)=L24),--(ISBLANK($B$5:$B$4589)=FALSE()),$I$5:$I$4589)</f>
        <v>1540950</v>
      </c>
      <c r="W24" s="26">
        <f t="shared" ref="W24:W30" si="4">V24/$H$5</f>
        <v>15.4095</v>
      </c>
      <c r="X24" s="27">
        <f t="shared" ref="X24:X31" si="5">((N24+R24+T24)-N24)/N24</f>
        <v>0.12229761904761904</v>
      </c>
    </row>
    <row r="25" spans="1:24">
      <c r="A25" s="11" t="s">
        <v>69</v>
      </c>
      <c r="B25" s="41">
        <v>45536</v>
      </c>
      <c r="C25" s="13" t="s">
        <v>54</v>
      </c>
      <c r="D25" s="18" t="s">
        <v>28</v>
      </c>
      <c r="E25" s="13">
        <v>1.61</v>
      </c>
      <c r="F25" s="13" t="s">
        <v>20</v>
      </c>
      <c r="G25" s="13"/>
      <c r="H25" s="15">
        <f t="shared" si="0"/>
        <v>100000</v>
      </c>
      <c r="I25" s="15">
        <f t="shared" si="1"/>
        <v>-100000</v>
      </c>
      <c r="J25" s="16">
        <f t="shared" si="2"/>
        <v>4879000</v>
      </c>
      <c r="K25" s="28"/>
      <c r="L25" s="20">
        <v>3</v>
      </c>
      <c r="M25" s="20" t="s">
        <v>70</v>
      </c>
      <c r="N25" s="21">
        <f t="array" ref="N25">SUMPRODUCT(--(WEEKDAY($B$5:$B$4589)=L25),--(ISBLANK($B$5:$B$4589)=FALSE()),$H$5:$H$4589)</f>
        <v>7700000</v>
      </c>
      <c r="O25" s="22">
        <f t="array" ref="O25">SUMPRODUCT(--(WEEKDAY($B$5:$B$4589)=L25),--(ISBLANK($B$5:$B$4589)=FALSE()),$E$5:$E$4589)/SUMPRODUCT(--(WEEKDAY($B$5:$B$4589)=L25),--(ISBLANK($B$5:$B$4589)=FALSE()))</f>
        <v>3.0775324675324685</v>
      </c>
      <c r="P25" s="23">
        <f t="array" ref="P25">SUMPRODUCT(--(WEEKDAY($B$5:$B$4589)=L25),--(ISBLANK($B$5:$B$4589)=FALSE()))</f>
        <v>77</v>
      </c>
      <c r="Q25" s="23">
        <f t="array" ref="Q25">SUMPRODUCT(--(WEEKDAY($B$5:$B$4589)=L25),--(ISBLANK($B$5:$B$4589)=FALSE()),--($F$5:$F$4589="nyertes"))</f>
        <v>27</v>
      </c>
      <c r="R25" s="21">
        <f t="array" ref="R25">SUMPRODUCT(--(WEEKDAY($B$5:$B$4589)=L25),--(ISBLANK($B$5:$B$4589)=FALSE()),--($F$5:$F$4589="nyertes"),$I$5:$I$4589)</f>
        <v>3750900</v>
      </c>
      <c r="S25" s="23">
        <f t="array" ref="S25">SUMPRODUCT(--(WEEKDAY($B$5:$B$4589)=L25),--(ISBLANK($B$5:$B$4589)=FALSE()),--($F$5:$F$4589="vesztes"))</f>
        <v>50</v>
      </c>
      <c r="T25" s="24">
        <f t="array" ref="T25">SUMPRODUCT(--(WEEKDAY($B$5:$B$4589)=L25),--(ISBLANK($B$5:$B$4589)=FALSE()),--($F$5:$F$4589="vesztes"),$I$5:$I$4589)</f>
        <v>-5000000</v>
      </c>
      <c r="U25" s="25">
        <f t="shared" si="3"/>
        <v>0.35064935064935066</v>
      </c>
      <c r="V25" s="26">
        <f t="array" ref="V25">SUMPRODUCT(--(WEEKDAY($B$5:$B$4589)=L25),--(ISBLANK($B$5:$B$4589)=FALSE()),$I$5:$I$4589)</f>
        <v>-1249100</v>
      </c>
      <c r="W25" s="26">
        <f t="shared" si="4"/>
        <v>-12.491</v>
      </c>
      <c r="X25" s="27">
        <f t="shared" si="5"/>
        <v>-0.16222077922077921</v>
      </c>
    </row>
    <row r="26" spans="1:24">
      <c r="A26" s="11" t="s">
        <v>71</v>
      </c>
      <c r="B26" s="41">
        <v>45536</v>
      </c>
      <c r="C26" s="13" t="s">
        <v>54</v>
      </c>
      <c r="D26" s="18" t="s">
        <v>72</v>
      </c>
      <c r="E26" s="13">
        <v>2.8</v>
      </c>
      <c r="F26" s="13" t="s">
        <v>20</v>
      </c>
      <c r="G26" s="13"/>
      <c r="H26" s="15">
        <f t="shared" si="0"/>
        <v>100000</v>
      </c>
      <c r="I26" s="15">
        <f t="shared" si="1"/>
        <v>-100000</v>
      </c>
      <c r="J26" s="16">
        <f t="shared" si="2"/>
        <v>4779000</v>
      </c>
      <c r="K26" s="28"/>
      <c r="L26" s="20">
        <v>4</v>
      </c>
      <c r="M26" s="20" t="s">
        <v>73</v>
      </c>
      <c r="N26" s="21">
        <f t="array" ref="N26">SUMPRODUCT(--(WEEKDAY($B$5:$B$4589)=L26),--(ISBLANK($B$5:$B$4589)=FALSE()),$H$5:$H$4589)</f>
        <v>7300000</v>
      </c>
      <c r="O26" s="22">
        <f t="array" ref="O26">SUMPRODUCT(--(WEEKDAY($B$5:$B$4589)=L26),--(ISBLANK($B$5:$B$4589)=FALSE()),$E$5:$E$4589)/SUMPRODUCT(--(WEEKDAY($B$5:$B$4589)=L26),--(ISBLANK($B$5:$B$4589)=FALSE()))</f>
        <v>2.8098611111111111</v>
      </c>
      <c r="P26" s="23">
        <f t="array" ref="P26">SUMPRODUCT(--(WEEKDAY($B$5:$B$4589)=L26),--(ISBLANK($B$5:$B$4589)=FALSE()))</f>
        <v>72</v>
      </c>
      <c r="Q26" s="23">
        <f t="array" ref="Q26">SUMPRODUCT(--(WEEKDAY($B$5:$B$4589)=L26),--(ISBLANK($B$5:$B$4589)=FALSE()),--($F$5:$F$4589="nyertes"))</f>
        <v>25</v>
      </c>
      <c r="R26" s="21">
        <f t="array" ref="R26">SUMPRODUCT(--(WEEKDAY($B$5:$B$4589)=L26),--(ISBLANK($B$5:$B$4589)=FALSE()),--($F$5:$F$4589="nyertes"),$I$5:$I$4589)</f>
        <v>2378000</v>
      </c>
      <c r="S26" s="23">
        <f t="array" ref="S26">SUMPRODUCT(--(WEEKDAY($B$5:$B$4589)=L26),--(ISBLANK($B$5:$B$4589)=FALSE()),--($F$5:$F$4589="vesztes"))</f>
        <v>47</v>
      </c>
      <c r="T26" s="24">
        <f t="array" ref="T26">SUMPRODUCT(--(WEEKDAY($B$5:$B$4589)=L26),--(ISBLANK($B$5:$B$4589)=FALSE()),--($F$5:$F$4589="vesztes"),$I$5:$I$4589)</f>
        <v>-4800000</v>
      </c>
      <c r="U26" s="25">
        <f t="shared" si="3"/>
        <v>0.34722222222222221</v>
      </c>
      <c r="V26" s="26">
        <f t="array" ref="V26">SUMPRODUCT(--(WEEKDAY($B$5:$B$4589)=L26),--(ISBLANK($B$5:$B$4589)=FALSE()),$I$5:$I$4589)</f>
        <v>-2422000</v>
      </c>
      <c r="W26" s="26">
        <f t="shared" si="4"/>
        <v>-24.22</v>
      </c>
      <c r="X26" s="27">
        <f t="shared" si="5"/>
        <v>-0.33178082191780822</v>
      </c>
    </row>
    <row r="27" spans="1:24">
      <c r="A27" s="11" t="s">
        <v>74</v>
      </c>
      <c r="B27" s="41">
        <v>45536</v>
      </c>
      <c r="C27" s="13" t="s">
        <v>75</v>
      </c>
      <c r="D27" s="14" t="s">
        <v>16</v>
      </c>
      <c r="E27" s="13">
        <v>3.1</v>
      </c>
      <c r="F27" s="13" t="s">
        <v>20</v>
      </c>
      <c r="G27" s="13"/>
      <c r="H27" s="15">
        <f t="shared" si="0"/>
        <v>100000</v>
      </c>
      <c r="I27" s="15">
        <f t="shared" si="1"/>
        <v>-100000</v>
      </c>
      <c r="J27" s="16">
        <f t="shared" si="2"/>
        <v>4679000</v>
      </c>
      <c r="K27" s="28"/>
      <c r="L27" s="20">
        <v>5</v>
      </c>
      <c r="M27" s="20" t="s">
        <v>76</v>
      </c>
      <c r="N27" s="21">
        <f t="array" ref="N27">SUMPRODUCT(--(WEEKDAY($B$5:$B$4589)=L27),--(ISBLANK($B$5:$B$4589)=FALSE()),$H$5:$H$4589)</f>
        <v>6900000</v>
      </c>
      <c r="O27" s="22">
        <f t="array" ref="O27">SUMPRODUCT(--(WEEKDAY($B$5:$B$4589)=L27),--(ISBLANK($B$5:$B$4589)=FALSE()),$E$5:$E$4589)/SUMPRODUCT(--(WEEKDAY($B$5:$B$4589)=L27),--(ISBLANK($B$5:$B$4589)=FALSE()))</f>
        <v>2.3715942028985513</v>
      </c>
      <c r="P27" s="23">
        <f t="array" ref="P27">SUMPRODUCT(--(WEEKDAY($B$5:$B$4589)=L27),--(ISBLANK($B$5:$B$4589)=FALSE()))</f>
        <v>69</v>
      </c>
      <c r="Q27" s="23">
        <f t="array" ref="Q27">SUMPRODUCT(--(WEEKDAY($B$5:$B$4589)=L27),--(ISBLANK($B$5:$B$4589)=FALSE()),--($F$5:$F$4589="nyertes"))</f>
        <v>43</v>
      </c>
      <c r="R27" s="21">
        <f t="array" ref="R27">SUMPRODUCT(--(WEEKDAY($B$5:$B$4589)=L27),--(ISBLANK($B$5:$B$4589)=FALSE()),--($F$5:$F$4589="nyertes"),$I$5:$I$4589)</f>
        <v>3728500</v>
      </c>
      <c r="S27" s="23">
        <f t="array" ref="S27">SUMPRODUCT(--(WEEKDAY($B$5:$B$4589)=L27),--(ISBLANK($B$5:$B$4589)=FALSE()),--($F$5:$F$4589="vesztes"))</f>
        <v>26</v>
      </c>
      <c r="T27" s="24">
        <f t="array" ref="T27">SUMPRODUCT(--(WEEKDAY($B$5:$B$4589)=L27),--(ISBLANK($B$5:$B$4589)=FALSE()),--($F$5:$F$4589="vesztes"),$I$5:$I$4589)</f>
        <v>-2600000</v>
      </c>
      <c r="U27" s="25">
        <f t="shared" si="3"/>
        <v>0.62318840579710144</v>
      </c>
      <c r="V27" s="26">
        <f t="array" ref="V27">SUMPRODUCT(--(WEEKDAY($B$5:$B$4589)=L27),--(ISBLANK($B$5:$B$4589)=FALSE()),$I$5:$I$4589)</f>
        <v>1128500</v>
      </c>
      <c r="W27" s="26">
        <f t="shared" si="4"/>
        <v>11.285</v>
      </c>
      <c r="X27" s="27">
        <f t="shared" si="5"/>
        <v>0.16355072463768117</v>
      </c>
    </row>
    <row r="28" spans="1:24">
      <c r="A28" s="11" t="s">
        <v>77</v>
      </c>
      <c r="B28" s="41">
        <v>45536</v>
      </c>
      <c r="C28" s="13" t="s">
        <v>75</v>
      </c>
      <c r="D28" s="18" t="s">
        <v>28</v>
      </c>
      <c r="E28" s="13">
        <v>2.21</v>
      </c>
      <c r="F28" s="13" t="s">
        <v>20</v>
      </c>
      <c r="G28" s="13"/>
      <c r="H28" s="15">
        <f t="shared" si="0"/>
        <v>100000</v>
      </c>
      <c r="I28" s="15">
        <f t="shared" si="1"/>
        <v>-100000</v>
      </c>
      <c r="J28" s="16">
        <f t="shared" si="2"/>
        <v>4579000</v>
      </c>
      <c r="L28" s="20">
        <v>6</v>
      </c>
      <c r="M28" s="20" t="s">
        <v>78</v>
      </c>
      <c r="N28" s="21">
        <f t="array" ref="N28">SUMPRODUCT(--(WEEKDAY($B$5:$B$4589)=L28),--(ISBLANK($B$5:$B$4589)=FALSE()),$H$5:$H$4589)</f>
        <v>15800000</v>
      </c>
      <c r="O28" s="22">
        <f t="array" ref="O28">SUMPRODUCT(--(WEEKDAY($B$5:$B$4589)=L28),--(ISBLANK($B$5:$B$4589)=FALSE()),$E$5:$E$4589)/SUMPRODUCT(--(WEEKDAY($B$5:$B$4589)=L28),--(ISBLANK($B$5:$B$4589)=FALSE()))</f>
        <v>2.4560784313725499</v>
      </c>
      <c r="P28" s="23">
        <f t="array" ref="P28">SUMPRODUCT(--(WEEKDAY($B$5:$B$4589)=L28),--(ISBLANK($B$5:$B$4589)=FALSE()))</f>
        <v>102</v>
      </c>
      <c r="Q28" s="23">
        <f t="array" ref="Q28">SUMPRODUCT(--(WEEKDAY($B$5:$B$4589)=L28),--(ISBLANK($B$5:$B$4589)=FALSE()),--($F$5:$F$4589="nyertes"))</f>
        <v>56</v>
      </c>
      <c r="R28" s="21">
        <f t="array" ref="R28">SUMPRODUCT(--(WEEKDAY($B$5:$B$4589)=L28),--(ISBLANK($B$5:$B$4589)=FALSE()),--($F$5:$F$4589="nyertes"),$I$5:$I$4589)</f>
        <v>8542500</v>
      </c>
      <c r="S28" s="23">
        <f t="array" ref="S28">SUMPRODUCT(--(WEEKDAY($B$5:$B$4589)=L28),--(ISBLANK($B$5:$B$4589)=FALSE()),--($F$5:$F$4589="vesztes"))</f>
        <v>46</v>
      </c>
      <c r="T28" s="24">
        <f t="array" ref="T28">SUMPRODUCT(--(WEEKDAY($B$5:$B$4589)=L28),--(ISBLANK($B$5:$B$4589)=FALSE()),--($F$5:$F$4589="vesztes"),$I$5:$I$4589)</f>
        <v>-7200000</v>
      </c>
      <c r="U28" s="25">
        <f t="shared" si="3"/>
        <v>0.5490196078431373</v>
      </c>
      <c r="V28" s="26">
        <f t="array" ref="V28">SUMPRODUCT(--(WEEKDAY($B$5:$B$4589)=L28),--(ISBLANK($B$5:$B$4589)=FALSE()),$I$5:$I$4589)</f>
        <v>1342499.9999999998</v>
      </c>
      <c r="W28" s="26">
        <f t="shared" si="4"/>
        <v>13.424999999999997</v>
      </c>
      <c r="X28" s="27">
        <f t="shared" si="5"/>
        <v>8.4968354430379742E-2</v>
      </c>
    </row>
    <row r="29" spans="1:24">
      <c r="A29" s="11" t="s">
        <v>79</v>
      </c>
      <c r="B29" s="41">
        <v>45536</v>
      </c>
      <c r="C29" s="13" t="s">
        <v>80</v>
      </c>
      <c r="D29" s="14" t="s">
        <v>16</v>
      </c>
      <c r="E29" s="13">
        <v>2.9</v>
      </c>
      <c r="F29" s="13" t="s">
        <v>20</v>
      </c>
      <c r="G29" s="13"/>
      <c r="H29" s="15">
        <f t="shared" si="0"/>
        <v>100000</v>
      </c>
      <c r="I29" s="15">
        <f t="shared" si="1"/>
        <v>-100000</v>
      </c>
      <c r="J29" s="16">
        <f t="shared" si="2"/>
        <v>4479000</v>
      </c>
      <c r="L29" s="20">
        <v>7</v>
      </c>
      <c r="M29" s="20" t="s">
        <v>81</v>
      </c>
      <c r="N29" s="21">
        <f t="array" ref="N29">SUMPRODUCT(--(WEEKDAY($B$5:$B$4589)=L29),--(ISBLANK($B$5:$B$4589)=FALSE()),$H$5:$H$4589)</f>
        <v>10500000</v>
      </c>
      <c r="O29" s="22">
        <f t="array" ref="O29">SUMPRODUCT(--(WEEKDAY($B$5:$B$4589)=L29),--(ISBLANK($B$5:$B$4589)=FALSE()),$E$5:$E$4589)/SUMPRODUCT(--(WEEKDAY($B$5:$B$4589)=L29),--(ISBLANK($B$5:$B$4589)=FALSE()))</f>
        <v>2.3690291262135923</v>
      </c>
      <c r="P29" s="23">
        <f t="array" ref="P29">SUMPRODUCT(--(WEEKDAY($B$5:$B$4589)=L29),--(ISBLANK($B$5:$B$4589)=FALSE()))</f>
        <v>103</v>
      </c>
      <c r="Q29" s="23">
        <f t="array" ref="Q29">SUMPRODUCT(--(WEEKDAY($B$5:$B$4589)=L29),--(ISBLANK($B$5:$B$4589)=FALSE()),--($F$5:$F$4589="nyertes"))</f>
        <v>35</v>
      </c>
      <c r="R29" s="21">
        <f t="array" ref="R29">SUMPRODUCT(--(WEEKDAY($B$5:$B$4589)=L29),--(ISBLANK($B$5:$B$4589)=FALSE()),--($F$5:$F$4589="nyertes"),$I$5:$I$4589)</f>
        <v>2678000</v>
      </c>
      <c r="S29" s="23">
        <f t="array" ref="S29">SUMPRODUCT(--(WEEKDAY($B$5:$B$4589)=L29),--(ISBLANK($B$5:$B$4589)=FALSE()),--($F$5:$F$4589="vesztes"))</f>
        <v>68</v>
      </c>
      <c r="T29" s="24">
        <f t="array" ref="T29">SUMPRODUCT(--(WEEKDAY($B$5:$B$4589)=L29),--(ISBLANK($B$5:$B$4589)=FALSE()),--($F$5:$F$4589="vesztes"),$I$5:$I$4589)</f>
        <v>-7000000</v>
      </c>
      <c r="U29" s="25">
        <f t="shared" si="3"/>
        <v>0.33980582524271846</v>
      </c>
      <c r="V29" s="26">
        <f t="array" ref="V29">SUMPRODUCT(--(WEEKDAY($B$5:$B$4589)=L29),--(ISBLANK($B$5:$B$4589)=FALSE()),$I$5:$I$4589)</f>
        <v>-4322000</v>
      </c>
      <c r="W29" s="26">
        <f t="shared" si="4"/>
        <v>-43.22</v>
      </c>
      <c r="X29" s="27">
        <f t="shared" si="5"/>
        <v>-0.41161904761904761</v>
      </c>
    </row>
    <row r="30" spans="1:24">
      <c r="A30" s="11" t="s">
        <v>82</v>
      </c>
      <c r="B30" s="41">
        <v>45536</v>
      </c>
      <c r="C30" s="13" t="s">
        <v>80</v>
      </c>
      <c r="D30" s="18" t="s">
        <v>28</v>
      </c>
      <c r="E30" s="13">
        <v>2</v>
      </c>
      <c r="F30" s="13" t="s">
        <v>20</v>
      </c>
      <c r="G30" s="13"/>
      <c r="H30" s="15">
        <f t="shared" si="0"/>
        <v>100000</v>
      </c>
      <c r="I30" s="15">
        <f t="shared" si="1"/>
        <v>-100000</v>
      </c>
      <c r="J30" s="16">
        <f t="shared" si="2"/>
        <v>4379000</v>
      </c>
      <c r="L30" s="20">
        <v>1</v>
      </c>
      <c r="M30" s="20" t="s">
        <v>83</v>
      </c>
      <c r="N30" s="21">
        <f t="array" ref="N30">SUMPRODUCT(--(WEEKDAY($B$5:$B$4589)=L30),--(ISBLANK($B$5:$B$4589)=FALSE()),$H$5:$H$4589)</f>
        <v>15200000</v>
      </c>
      <c r="O30" s="22">
        <f t="array" ref="O30">SUMPRODUCT(--(WEEKDAY($B$5:$B$4589)=L30),--(ISBLANK($B$5:$B$4589)=FALSE()),$E$5:$E$4589)/SUMPRODUCT(--(WEEKDAY($B$5:$B$4589)=L30),--(ISBLANK($B$5:$B$4589)=FALSE()))</f>
        <v>2.9319463087248332</v>
      </c>
      <c r="P30" s="23">
        <f t="array" ref="P30">SUMPRODUCT(--(WEEKDAY($B$5:$B$4589)=L30),--(ISBLANK($B$5:$B$4589)=FALSE()))</f>
        <v>149</v>
      </c>
      <c r="Q30" s="23">
        <f t="array" ref="Q30">SUMPRODUCT(--(WEEKDAY($B$5:$B$4589)=L30),--(ISBLANK($B$5:$B$4589)=FALSE()),--($F$5:$F$4589="nyertes"))</f>
        <v>55</v>
      </c>
      <c r="R30" s="21">
        <f t="array" ref="R30">SUMPRODUCT(--(WEEKDAY($B$5:$B$4589)=L30),--(ISBLANK($B$5:$B$4589)=FALSE()),--($F$5:$F$4589="nyertes"),$I$5:$I$4589)</f>
        <v>5905000</v>
      </c>
      <c r="S30" s="23">
        <f t="array" ref="S30">SUMPRODUCT(--(WEEKDAY($B$5:$B$4589)=L30),--(ISBLANK($B$5:$B$4589)=FALSE()),--($F$5:$F$4589="vesztes"))</f>
        <v>94</v>
      </c>
      <c r="T30" s="24">
        <f t="array" ref="T30">SUMPRODUCT(--(WEEKDAY($B$5:$B$4589)=L30),--(ISBLANK($B$5:$B$4589)=FALSE()),--($F$5:$F$4589="vesztes"),$I$5:$I$4589)</f>
        <v>-9700000</v>
      </c>
      <c r="U30" s="25">
        <f t="shared" si="3"/>
        <v>0.36912751677852351</v>
      </c>
      <c r="V30" s="26">
        <f t="array" ref="V30">SUMPRODUCT(--(WEEKDAY($B$5:$B$4589)=L30),--(ISBLANK($B$5:$B$4589)=FALSE()),$I$5:$I$4589)</f>
        <v>-3795000</v>
      </c>
      <c r="W30" s="26">
        <f t="shared" si="4"/>
        <v>-37.950000000000003</v>
      </c>
      <c r="X30" s="27">
        <f t="shared" si="5"/>
        <v>-0.24967105263157896</v>
      </c>
    </row>
    <row r="31" spans="1:24">
      <c r="A31" s="11" t="s">
        <v>84</v>
      </c>
      <c r="B31" s="41">
        <v>45536</v>
      </c>
      <c r="C31" s="13" t="s">
        <v>85</v>
      </c>
      <c r="D31" s="14" t="s">
        <v>16</v>
      </c>
      <c r="E31" s="13">
        <v>2.61</v>
      </c>
      <c r="F31" s="13" t="s">
        <v>17</v>
      </c>
      <c r="G31" s="13"/>
      <c r="H31" s="15">
        <f t="shared" si="0"/>
        <v>100000</v>
      </c>
      <c r="I31" s="15">
        <f t="shared" si="1"/>
        <v>161000</v>
      </c>
      <c r="J31" s="16">
        <f t="shared" si="2"/>
        <v>4540000</v>
      </c>
      <c r="L31" s="29" t="s">
        <v>86</v>
      </c>
      <c r="M31" s="29"/>
      <c r="N31" s="30">
        <f>SUM(N24:N30)</f>
        <v>76000000</v>
      </c>
      <c r="O31" s="31">
        <f>AVERAGE(O24:O30)</f>
        <v>2.6577997641262905</v>
      </c>
      <c r="P31" s="30">
        <f>SUM(P24:P30)</f>
        <v>669</v>
      </c>
      <c r="Q31" s="30">
        <f>SUM(Q24:Q30)</f>
        <v>294</v>
      </c>
      <c r="R31" s="30">
        <f>SUM(R24:R30)</f>
        <v>34123850</v>
      </c>
      <c r="S31" s="30">
        <f>SUM(S24:S30)</f>
        <v>375</v>
      </c>
      <c r="T31" s="32">
        <f>SUM(T24:T30)</f>
        <v>-41900000</v>
      </c>
      <c r="U31" s="33">
        <f t="shared" si="3"/>
        <v>0.43946188340807174</v>
      </c>
      <c r="V31" s="30">
        <f>SUM(V24:V30)</f>
        <v>-7776150</v>
      </c>
      <c r="W31" s="30">
        <f>SUM(W24:W30)</f>
        <v>-77.761499999999998</v>
      </c>
      <c r="X31" s="27">
        <f t="shared" si="5"/>
        <v>-0.10231776315789473</v>
      </c>
    </row>
    <row r="32" spans="1:24">
      <c r="A32" s="11" t="s">
        <v>87</v>
      </c>
      <c r="B32" s="41">
        <v>45536</v>
      </c>
      <c r="C32" s="13" t="s">
        <v>85</v>
      </c>
      <c r="D32" s="18" t="s">
        <v>24</v>
      </c>
      <c r="E32" s="13">
        <v>2.38</v>
      </c>
      <c r="F32" s="13" t="s">
        <v>17</v>
      </c>
      <c r="G32" s="13"/>
      <c r="H32" s="15">
        <f t="shared" si="0"/>
        <v>100000</v>
      </c>
      <c r="I32" s="15">
        <f t="shared" si="1"/>
        <v>138000</v>
      </c>
      <c r="J32" s="16">
        <f t="shared" si="2"/>
        <v>4678000</v>
      </c>
    </row>
    <row r="33" spans="1:25">
      <c r="A33" s="11" t="s">
        <v>88</v>
      </c>
      <c r="B33" s="41">
        <v>45536</v>
      </c>
      <c r="C33" s="13" t="s">
        <v>89</v>
      </c>
      <c r="D33" s="18" t="s">
        <v>28</v>
      </c>
      <c r="E33" s="13">
        <v>2.4300000000000002</v>
      </c>
      <c r="F33" s="13" t="s">
        <v>17</v>
      </c>
      <c r="G33" s="13"/>
      <c r="H33" s="15">
        <f t="shared" si="0"/>
        <v>100000</v>
      </c>
      <c r="I33" s="15">
        <f t="shared" si="1"/>
        <v>143000.00000000003</v>
      </c>
      <c r="J33" s="16">
        <f t="shared" si="2"/>
        <v>4821000</v>
      </c>
      <c r="L33" s="34"/>
      <c r="M33" s="34"/>
      <c r="N33" s="19" t="s">
        <v>56</v>
      </c>
      <c r="O33" s="34"/>
      <c r="P33" s="19" t="s">
        <v>58</v>
      </c>
      <c r="Q33" s="19" t="s">
        <v>59</v>
      </c>
      <c r="R33" s="19" t="s">
        <v>60</v>
      </c>
      <c r="S33" s="19" t="s">
        <v>61</v>
      </c>
      <c r="T33" s="19" t="s">
        <v>62</v>
      </c>
      <c r="U33" s="19" t="s">
        <v>63</v>
      </c>
      <c r="V33" s="19" t="s">
        <v>64</v>
      </c>
      <c r="W33" s="19" t="s">
        <v>65</v>
      </c>
      <c r="X33" s="19" t="s">
        <v>66</v>
      </c>
      <c r="Y33" s="23"/>
    </row>
    <row r="34" spans="1:25">
      <c r="A34" s="11" t="s">
        <v>90</v>
      </c>
      <c r="B34" s="41">
        <v>45536</v>
      </c>
      <c r="C34" s="13" t="s">
        <v>89</v>
      </c>
      <c r="D34" s="14" t="s">
        <v>91</v>
      </c>
      <c r="E34" s="13">
        <v>2.29</v>
      </c>
      <c r="F34" s="13" t="s">
        <v>17</v>
      </c>
      <c r="G34" s="52">
        <v>1</v>
      </c>
      <c r="H34" s="15">
        <f t="shared" si="0"/>
        <v>100000</v>
      </c>
      <c r="I34" s="15">
        <f t="shared" si="1"/>
        <v>0</v>
      </c>
      <c r="J34" s="16">
        <f t="shared" si="2"/>
        <v>4821000</v>
      </c>
      <c r="L34" s="35">
        <v>1.2</v>
      </c>
      <c r="M34" s="36">
        <v>1.39</v>
      </c>
      <c r="N34" s="37">
        <f t="array" ref="N34">SUMPRODUCT(--($E$5:$E$4489&gt;=L34),--($E$5:$E$4489&lt;=M34),--(ISBLANK($E$5:$E$4489)=FALSE()),$H$5:$H$4489)</f>
        <v>0</v>
      </c>
      <c r="O34" s="23"/>
      <c r="P34" s="23">
        <f t="shared" ref="P34:P57" si="6">COUNTIFS($E$5:$E$4489,"&gt;="&amp;L34,$E$5:$E$4489,"&lt;="&amp;M34)</f>
        <v>0</v>
      </c>
      <c r="Q34" s="23">
        <f t="shared" ref="Q34:Q57" si="7">COUNTIFS($E$5:$E$4489,"&gt;="&amp;L34,$E$5:$E$4489,"&lt;="&amp;M34,$F$5:$F$4489,"nyertes")</f>
        <v>0</v>
      </c>
      <c r="R34" s="37">
        <f t="shared" ref="R34:R57" si="8">SUMIFS($I$5:$I$4489,$E$5:$E$4489,"&gt;="&amp;L34,$E$5:$E$4489,"&lt;="&amp;M34,$F$5:$F$4489,"nyertes")</f>
        <v>0</v>
      </c>
      <c r="S34" s="23">
        <f t="shared" ref="S34:S57" si="9">COUNTIFS($E$5:$E$4489,"&gt;="&amp;L34,$E$5:$E$4489,"&lt;="&amp;M34,$F$5:$F$4489,"vesztes")</f>
        <v>0</v>
      </c>
      <c r="T34" s="24">
        <f t="shared" ref="T34:T57" si="10">SUMIFS($I$5:$I$4489,$E$5:$E$4489,"&gt;="&amp;L34,$E$5:$E$4489,"&lt;="&amp;M34,$F$5:$F$4489,"vesztes")</f>
        <v>0</v>
      </c>
      <c r="U34" s="38" t="str">
        <f t="shared" ref="U34:U57" si="11">IF(P34=0,"",Q34/P34)</f>
        <v/>
      </c>
      <c r="V34" s="26">
        <f t="shared" ref="V34:V57" si="12">SUMIFS($I$5:$I$4489,$E$5:$E$4489,"&gt;="&amp;L34,$E$5:$E$4489,"&lt;="&amp;M34)</f>
        <v>0</v>
      </c>
      <c r="W34" s="26">
        <f t="shared" ref="W34:W57" si="13">V34/20000</f>
        <v>0</v>
      </c>
      <c r="X34" s="39" t="str">
        <f t="shared" ref="X34:X58" si="14">IF(P34=0,"",((N34+R34+T34)-N34)/N34)</f>
        <v/>
      </c>
      <c r="Y34" s="23"/>
    </row>
    <row r="35" spans="1:25">
      <c r="A35" s="11" t="s">
        <v>92</v>
      </c>
      <c r="B35" s="41">
        <v>45536</v>
      </c>
      <c r="C35" s="13" t="s">
        <v>93</v>
      </c>
      <c r="D35" s="18" t="s">
        <v>28</v>
      </c>
      <c r="E35" s="13">
        <v>2.54</v>
      </c>
      <c r="F35" s="13" t="s">
        <v>20</v>
      </c>
      <c r="G35" s="13"/>
      <c r="H35" s="15">
        <f t="shared" si="0"/>
        <v>100000</v>
      </c>
      <c r="I35" s="15">
        <f t="shared" si="1"/>
        <v>-100000</v>
      </c>
      <c r="J35" s="16">
        <f t="shared" si="2"/>
        <v>4721000</v>
      </c>
      <c r="L35" s="36">
        <v>1.4</v>
      </c>
      <c r="M35" s="36">
        <v>1.59</v>
      </c>
      <c r="N35" s="37">
        <f t="array" ref="N35">SUMPRODUCT(--($E$5:$E$4489&gt;=L35),--($E$5:$E$4489&lt;=M35),--(ISBLANK($E$5:$E$4489)=FALSE()),$H$5:$H$4489)</f>
        <v>2700000</v>
      </c>
      <c r="O35" s="23"/>
      <c r="P35" s="23">
        <f t="shared" si="6"/>
        <v>24</v>
      </c>
      <c r="Q35" s="23">
        <f t="shared" si="7"/>
        <v>12</v>
      </c>
      <c r="R35" s="37">
        <f t="shared" si="8"/>
        <v>591000</v>
      </c>
      <c r="S35" s="23">
        <f t="shared" si="9"/>
        <v>12</v>
      </c>
      <c r="T35" s="24">
        <f t="shared" si="10"/>
        <v>-1400000</v>
      </c>
      <c r="U35" s="38">
        <f t="shared" si="11"/>
        <v>0.5</v>
      </c>
      <c r="V35" s="26">
        <f t="shared" si="12"/>
        <v>-809000</v>
      </c>
      <c r="W35" s="26">
        <f t="shared" si="13"/>
        <v>-40.450000000000003</v>
      </c>
      <c r="X35" s="39">
        <f t="shared" si="14"/>
        <v>-0.29962962962962963</v>
      </c>
      <c r="Y35" s="23"/>
    </row>
    <row r="36" spans="1:25">
      <c r="A36" s="11" t="s">
        <v>94</v>
      </c>
      <c r="B36" s="41">
        <v>45536</v>
      </c>
      <c r="C36" s="13" t="s">
        <v>93</v>
      </c>
      <c r="D36" s="14" t="s">
        <v>91</v>
      </c>
      <c r="E36" s="13">
        <v>2.4500000000000002</v>
      </c>
      <c r="F36" s="13" t="s">
        <v>17</v>
      </c>
      <c r="G36" s="52">
        <v>1</v>
      </c>
      <c r="H36" s="15">
        <f t="shared" si="0"/>
        <v>100000</v>
      </c>
      <c r="I36" s="15">
        <f t="shared" si="1"/>
        <v>0</v>
      </c>
      <c r="J36" s="16">
        <f t="shared" si="2"/>
        <v>4721000</v>
      </c>
      <c r="L36" s="36">
        <v>1.6</v>
      </c>
      <c r="M36" s="36">
        <v>1.79</v>
      </c>
      <c r="N36" s="37">
        <f t="array" ref="N36">SUMPRODUCT(--($E$5:$E$4489&gt;=L36),--($E$5:$E$4489&lt;=M36),--(ISBLANK($E$5:$E$4489)=FALSE()),$H$5:$H$4489)</f>
        <v>8000000</v>
      </c>
      <c r="O36" s="23"/>
      <c r="P36" s="23">
        <f t="shared" si="6"/>
        <v>76</v>
      </c>
      <c r="Q36" s="23">
        <f t="shared" si="7"/>
        <v>52</v>
      </c>
      <c r="R36" s="37">
        <f t="shared" si="8"/>
        <v>2946500</v>
      </c>
      <c r="S36" s="23">
        <f t="shared" si="9"/>
        <v>24</v>
      </c>
      <c r="T36" s="24">
        <f t="shared" si="10"/>
        <v>-2500000</v>
      </c>
      <c r="U36" s="38">
        <f t="shared" si="11"/>
        <v>0.68421052631578949</v>
      </c>
      <c r="V36" s="26">
        <f t="shared" si="12"/>
        <v>446500</v>
      </c>
      <c r="W36" s="26">
        <f t="shared" si="13"/>
        <v>22.324999999999999</v>
      </c>
      <c r="X36" s="39">
        <f t="shared" si="14"/>
        <v>5.5812500000000001E-2</v>
      </c>
      <c r="Y36" s="23"/>
    </row>
    <row r="37" spans="1:25">
      <c r="A37" s="11" t="s">
        <v>95</v>
      </c>
      <c r="B37" s="41">
        <v>45536</v>
      </c>
      <c r="C37" s="13" t="s">
        <v>96</v>
      </c>
      <c r="D37" s="14" t="s">
        <v>16</v>
      </c>
      <c r="E37" s="13">
        <v>2.75</v>
      </c>
      <c r="F37" s="13" t="s">
        <v>20</v>
      </c>
      <c r="G37" s="13"/>
      <c r="H37" s="15">
        <f t="shared" si="0"/>
        <v>100000</v>
      </c>
      <c r="I37" s="15">
        <f t="shared" ref="I37:I100" si="15">IF(G37&lt;&gt;"",IF(F37="nyertes",(G37-1)*H37,H37*(-1)),IF(F37="nyertes",(E37-1)*H37,H37*(-1)))</f>
        <v>-100000</v>
      </c>
      <c r="J37" s="16">
        <f t="shared" si="2"/>
        <v>4621000</v>
      </c>
      <c r="L37" s="36">
        <v>1.8</v>
      </c>
      <c r="M37" s="36">
        <v>1.99</v>
      </c>
      <c r="N37" s="37">
        <f t="array" ref="N37">SUMPRODUCT(--($E$5:$E$4489&gt;=L37),--($E$5:$E$4489&lt;=M37),--(ISBLANK($E$5:$E$4489)=FALSE()),$H$5:$H$4489)</f>
        <v>14200000</v>
      </c>
      <c r="O37" s="23"/>
      <c r="P37" s="23">
        <f t="shared" si="6"/>
        <v>131</v>
      </c>
      <c r="Q37" s="23">
        <f t="shared" si="7"/>
        <v>71</v>
      </c>
      <c r="R37" s="37">
        <f t="shared" si="8"/>
        <v>5205000</v>
      </c>
      <c r="S37" s="23">
        <f t="shared" si="9"/>
        <v>60</v>
      </c>
      <c r="T37" s="24">
        <f t="shared" si="10"/>
        <v>-6400000</v>
      </c>
      <c r="U37" s="38">
        <f t="shared" si="11"/>
        <v>0.5419847328244275</v>
      </c>
      <c r="V37" s="26">
        <f t="shared" si="12"/>
        <v>-1195000</v>
      </c>
      <c r="W37" s="26">
        <f t="shared" si="13"/>
        <v>-59.75</v>
      </c>
      <c r="X37" s="39">
        <f t="shared" si="14"/>
        <v>-8.4154929577464788E-2</v>
      </c>
      <c r="Y37" s="23"/>
    </row>
    <row r="38" spans="1:25" ht="15" thickBot="1">
      <c r="A38" s="11" t="s">
        <v>97</v>
      </c>
      <c r="B38" s="41">
        <v>45536</v>
      </c>
      <c r="C38" s="43" t="s">
        <v>96</v>
      </c>
      <c r="D38" s="44" t="s">
        <v>28</v>
      </c>
      <c r="E38" s="43">
        <v>1.92</v>
      </c>
      <c r="F38" s="43" t="s">
        <v>17</v>
      </c>
      <c r="G38" s="43"/>
      <c r="H38" s="15">
        <f t="shared" si="0"/>
        <v>100000</v>
      </c>
      <c r="I38" s="15">
        <f t="shared" si="15"/>
        <v>92000</v>
      </c>
      <c r="J38" s="16">
        <f t="shared" ref="J38:J101" si="16">J37+I38</f>
        <v>4713000</v>
      </c>
      <c r="L38" s="36">
        <v>2</v>
      </c>
      <c r="M38" s="36">
        <v>2.19</v>
      </c>
      <c r="N38" s="37">
        <f t="array" ref="N38">SUMPRODUCT(--($E$5:$E$4489&gt;=L38),--($E$5:$E$4489&lt;=M38),--(ISBLANK($E$5:$E$4489)=FALSE()),$H$5:$H$4489)</f>
        <v>10300000</v>
      </c>
      <c r="O38" s="23"/>
      <c r="P38" s="23">
        <f t="shared" si="6"/>
        <v>83</v>
      </c>
      <c r="Q38" s="23">
        <f t="shared" si="7"/>
        <v>41</v>
      </c>
      <c r="R38" s="37">
        <f t="shared" si="8"/>
        <v>4439450</v>
      </c>
      <c r="S38" s="23">
        <f t="shared" si="9"/>
        <v>42</v>
      </c>
      <c r="T38" s="24">
        <f t="shared" si="10"/>
        <v>-5200000</v>
      </c>
      <c r="U38" s="38">
        <f t="shared" si="11"/>
        <v>0.49397590361445781</v>
      </c>
      <c r="V38" s="26">
        <f t="shared" si="12"/>
        <v>-760550.00000000012</v>
      </c>
      <c r="W38" s="26">
        <f t="shared" si="13"/>
        <v>-38.027500000000003</v>
      </c>
      <c r="X38" s="39">
        <f t="shared" si="14"/>
        <v>-7.3839805825242716E-2</v>
      </c>
      <c r="Y38" s="23"/>
    </row>
    <row r="39" spans="1:25" ht="15" thickTop="1">
      <c r="A39" s="11" t="s">
        <v>98</v>
      </c>
      <c r="B39" s="41">
        <v>45537</v>
      </c>
      <c r="C39" s="13" t="s">
        <v>99</v>
      </c>
      <c r="D39" s="14" t="s">
        <v>100</v>
      </c>
      <c r="E39" s="13">
        <v>2.0499999999999998</v>
      </c>
      <c r="F39" s="13" t="s">
        <v>17</v>
      </c>
      <c r="G39" s="52">
        <v>1</v>
      </c>
      <c r="H39" s="15">
        <f t="shared" si="0"/>
        <v>100000</v>
      </c>
      <c r="I39" s="15">
        <f t="shared" si="15"/>
        <v>0</v>
      </c>
      <c r="J39" s="16">
        <f t="shared" si="16"/>
        <v>4713000</v>
      </c>
      <c r="L39" s="36">
        <v>2.2000000000000002</v>
      </c>
      <c r="M39" s="36">
        <v>2.39</v>
      </c>
      <c r="N39" s="37">
        <f t="array" ref="N39">SUMPRODUCT(--($E$5:$E$4489&gt;=L39),--($E$5:$E$4489&lt;=M39),--(ISBLANK($E$5:$E$4489)=FALSE()),$H$5:$H$4489)</f>
        <v>7900000</v>
      </c>
      <c r="O39" s="23"/>
      <c r="P39" s="23">
        <f t="shared" si="6"/>
        <v>72</v>
      </c>
      <c r="Q39" s="23">
        <f t="shared" si="7"/>
        <v>33</v>
      </c>
      <c r="R39" s="37">
        <f t="shared" si="8"/>
        <v>4004400</v>
      </c>
      <c r="S39" s="23">
        <f t="shared" si="9"/>
        <v>39</v>
      </c>
      <c r="T39" s="24">
        <f t="shared" si="10"/>
        <v>-3900000</v>
      </c>
      <c r="U39" s="38">
        <f t="shared" si="11"/>
        <v>0.45833333333333331</v>
      </c>
      <c r="V39" s="26">
        <f t="shared" si="12"/>
        <v>104399.99999999991</v>
      </c>
      <c r="W39" s="26">
        <f t="shared" si="13"/>
        <v>5.2199999999999953</v>
      </c>
      <c r="X39" s="39">
        <f t="shared" si="14"/>
        <v>1.3215189873417722E-2</v>
      </c>
      <c r="Y39" s="23"/>
    </row>
    <row r="40" spans="1:25">
      <c r="A40" s="11" t="s">
        <v>101</v>
      </c>
      <c r="B40" s="41">
        <v>45537</v>
      </c>
      <c r="C40" s="13" t="s">
        <v>99</v>
      </c>
      <c r="D40" s="18" t="s">
        <v>102</v>
      </c>
      <c r="E40" s="13">
        <v>4.05</v>
      </c>
      <c r="F40" s="13" t="s">
        <v>20</v>
      </c>
      <c r="G40" s="13"/>
      <c r="H40" s="15">
        <f t="shared" si="0"/>
        <v>100000</v>
      </c>
      <c r="I40" s="15">
        <f t="shared" si="15"/>
        <v>-100000</v>
      </c>
      <c r="J40" s="16">
        <f t="shared" si="16"/>
        <v>4613000</v>
      </c>
      <c r="L40" s="36">
        <v>2.4</v>
      </c>
      <c r="M40" s="36">
        <v>2.59</v>
      </c>
      <c r="N40" s="37">
        <f t="array" ref="N40">SUMPRODUCT(--($E$5:$E$4489&gt;=L40),--($E$5:$E$4489&lt;=M40),--(ISBLANK($E$5:$E$4489)=FALSE()),$H$5:$H$4489)</f>
        <v>6400000</v>
      </c>
      <c r="O40" s="23"/>
      <c r="P40" s="23">
        <f t="shared" si="6"/>
        <v>55</v>
      </c>
      <c r="Q40" s="23">
        <f t="shared" si="7"/>
        <v>25</v>
      </c>
      <c r="R40" s="37">
        <f t="shared" si="8"/>
        <v>3292000</v>
      </c>
      <c r="S40" s="23">
        <f t="shared" si="9"/>
        <v>30</v>
      </c>
      <c r="T40" s="24">
        <f t="shared" si="10"/>
        <v>-3100000</v>
      </c>
      <c r="U40" s="38">
        <f t="shared" si="11"/>
        <v>0.45454545454545453</v>
      </c>
      <c r="V40" s="26">
        <f t="shared" si="12"/>
        <v>191999.99999999991</v>
      </c>
      <c r="W40" s="26">
        <f t="shared" si="13"/>
        <v>9.5999999999999961</v>
      </c>
      <c r="X40" s="39">
        <f t="shared" si="14"/>
        <v>0.03</v>
      </c>
      <c r="Y40" s="23"/>
    </row>
    <row r="41" spans="1:25">
      <c r="A41" s="11" t="s">
        <v>103</v>
      </c>
      <c r="B41" s="41">
        <v>45537</v>
      </c>
      <c r="C41" s="13" t="s">
        <v>99</v>
      </c>
      <c r="D41" s="18" t="s">
        <v>104</v>
      </c>
      <c r="E41" s="13">
        <v>2.25</v>
      </c>
      <c r="F41" s="13" t="s">
        <v>20</v>
      </c>
      <c r="G41" s="13"/>
      <c r="H41" s="15">
        <f t="shared" si="0"/>
        <v>100000</v>
      </c>
      <c r="I41" s="15">
        <f t="shared" si="15"/>
        <v>-100000</v>
      </c>
      <c r="J41" s="16">
        <f t="shared" si="16"/>
        <v>4513000</v>
      </c>
      <c r="L41" s="36">
        <v>2.6</v>
      </c>
      <c r="M41" s="36">
        <v>2.79</v>
      </c>
      <c r="N41" s="37">
        <f t="array" ref="N41">SUMPRODUCT(--($E$5:$E$4489&gt;=L41),--($E$5:$E$4489&lt;=M41),--(ISBLANK($E$5:$E$4489)=FALSE()),$H$5:$H$4489)</f>
        <v>4900000</v>
      </c>
      <c r="O41" s="23"/>
      <c r="P41" s="23">
        <f t="shared" si="6"/>
        <v>40</v>
      </c>
      <c r="Q41" s="23">
        <f t="shared" si="7"/>
        <v>13</v>
      </c>
      <c r="R41" s="37">
        <f t="shared" si="8"/>
        <v>1828000</v>
      </c>
      <c r="S41" s="23">
        <f t="shared" si="9"/>
        <v>27</v>
      </c>
      <c r="T41" s="24">
        <f t="shared" si="10"/>
        <v>-3600000</v>
      </c>
      <c r="U41" s="38">
        <f t="shared" si="11"/>
        <v>0.32500000000000001</v>
      </c>
      <c r="V41" s="26">
        <f t="shared" si="12"/>
        <v>-1772000</v>
      </c>
      <c r="W41" s="26">
        <f t="shared" si="13"/>
        <v>-88.6</v>
      </c>
      <c r="X41" s="39">
        <f t="shared" si="14"/>
        <v>-0.3616326530612245</v>
      </c>
      <c r="Y41" s="23"/>
    </row>
    <row r="42" spans="1:25">
      <c r="A42" s="11" t="s">
        <v>105</v>
      </c>
      <c r="B42" s="41">
        <v>45537</v>
      </c>
      <c r="C42" s="13" t="s">
        <v>106</v>
      </c>
      <c r="D42" s="14" t="s">
        <v>37</v>
      </c>
      <c r="E42" s="13">
        <v>1.8</v>
      </c>
      <c r="F42" s="13" t="s">
        <v>20</v>
      </c>
      <c r="G42" s="13"/>
      <c r="H42" s="15">
        <f t="shared" si="0"/>
        <v>100000</v>
      </c>
      <c r="I42" s="15">
        <f t="shared" si="15"/>
        <v>-100000</v>
      </c>
      <c r="J42" s="16">
        <f t="shared" si="16"/>
        <v>4413000</v>
      </c>
      <c r="L42" s="36">
        <v>2.8</v>
      </c>
      <c r="M42" s="36">
        <v>2.99</v>
      </c>
      <c r="N42" s="37">
        <f t="array" ref="N42">SUMPRODUCT(--($E$5:$E$4489&gt;=L42),--($E$5:$E$4489&lt;=M42),--(ISBLANK($E$5:$E$4489)=FALSE()),$H$5:$H$4489)</f>
        <v>4500000</v>
      </c>
      <c r="O42" s="23"/>
      <c r="P42" s="23">
        <f t="shared" si="6"/>
        <v>39</v>
      </c>
      <c r="Q42" s="23">
        <f t="shared" si="7"/>
        <v>13</v>
      </c>
      <c r="R42" s="37">
        <f t="shared" si="8"/>
        <v>2662500</v>
      </c>
      <c r="S42" s="23">
        <f t="shared" si="9"/>
        <v>26</v>
      </c>
      <c r="T42" s="24">
        <f t="shared" si="10"/>
        <v>-3000000</v>
      </c>
      <c r="U42" s="38">
        <f t="shared" si="11"/>
        <v>0.33333333333333331</v>
      </c>
      <c r="V42" s="26">
        <f t="shared" si="12"/>
        <v>-337500.00000000006</v>
      </c>
      <c r="W42" s="26">
        <f t="shared" si="13"/>
        <v>-16.875000000000004</v>
      </c>
      <c r="X42" s="39">
        <f t="shared" si="14"/>
        <v>-7.4999999999999997E-2</v>
      </c>
      <c r="Y42" s="23"/>
    </row>
    <row r="43" spans="1:25">
      <c r="A43" s="11" t="s">
        <v>107</v>
      </c>
      <c r="B43" s="41">
        <v>45537</v>
      </c>
      <c r="C43" s="13" t="s">
        <v>106</v>
      </c>
      <c r="D43" s="18" t="s">
        <v>108</v>
      </c>
      <c r="E43" s="13">
        <v>1.84</v>
      </c>
      <c r="F43" s="13" t="s">
        <v>20</v>
      </c>
      <c r="G43" s="13"/>
      <c r="H43" s="15">
        <f t="shared" si="0"/>
        <v>100000</v>
      </c>
      <c r="I43" s="15">
        <f t="shared" si="15"/>
        <v>-100000</v>
      </c>
      <c r="J43" s="16">
        <f t="shared" si="16"/>
        <v>4313000</v>
      </c>
      <c r="L43" s="36">
        <v>3</v>
      </c>
      <c r="M43" s="36">
        <v>3.19</v>
      </c>
      <c r="N43" s="37">
        <f t="array" ref="N43">SUMPRODUCT(--($E$5:$E$4489&gt;=L43),--($E$5:$E$4489&lt;=M43),--(ISBLANK($E$5:$E$4489)=FALSE()),$H$5:$H$4489)</f>
        <v>3100000</v>
      </c>
      <c r="O43" s="23"/>
      <c r="P43" s="23">
        <f t="shared" si="6"/>
        <v>29</v>
      </c>
      <c r="Q43" s="23">
        <f t="shared" si="7"/>
        <v>9</v>
      </c>
      <c r="R43" s="37">
        <f t="shared" si="8"/>
        <v>1925000</v>
      </c>
      <c r="S43" s="23">
        <f t="shared" si="9"/>
        <v>20</v>
      </c>
      <c r="T43" s="24">
        <f t="shared" si="10"/>
        <v>-2000000</v>
      </c>
      <c r="U43" s="38">
        <f t="shared" si="11"/>
        <v>0.31034482758620691</v>
      </c>
      <c r="V43" s="26">
        <f t="shared" si="12"/>
        <v>-75000.000000000058</v>
      </c>
      <c r="W43" s="26">
        <f t="shared" si="13"/>
        <v>-3.7500000000000031</v>
      </c>
      <c r="X43" s="39">
        <f t="shared" si="14"/>
        <v>-2.4193548387096774E-2</v>
      </c>
      <c r="Y43" s="23"/>
    </row>
    <row r="44" spans="1:25">
      <c r="A44" s="11" t="s">
        <v>109</v>
      </c>
      <c r="B44" s="41">
        <v>45537</v>
      </c>
      <c r="C44" s="13" t="s">
        <v>106</v>
      </c>
      <c r="D44" s="18" t="s">
        <v>110</v>
      </c>
      <c r="E44" s="13">
        <v>2.2599999999999998</v>
      </c>
      <c r="F44" s="13" t="s">
        <v>20</v>
      </c>
      <c r="G44" s="13"/>
      <c r="H44" s="15">
        <f t="shared" si="0"/>
        <v>100000</v>
      </c>
      <c r="I44" s="15">
        <f t="shared" si="15"/>
        <v>-100000</v>
      </c>
      <c r="J44" s="16">
        <f t="shared" si="16"/>
        <v>4213000</v>
      </c>
      <c r="L44" s="36">
        <v>3.2</v>
      </c>
      <c r="M44" s="36">
        <v>3.39</v>
      </c>
      <c r="N44" s="37">
        <f t="array" ref="N44">SUMPRODUCT(--($E$5:$E$4489&gt;=L44),--($E$5:$E$4489&lt;=M44),--(ISBLANK($E$5:$E$4489)=FALSE()),$H$5:$H$4489)</f>
        <v>1400000</v>
      </c>
      <c r="O44" s="23"/>
      <c r="P44" s="23">
        <f t="shared" si="6"/>
        <v>13</v>
      </c>
      <c r="Q44" s="23">
        <f t="shared" si="7"/>
        <v>1</v>
      </c>
      <c r="R44" s="37">
        <f t="shared" si="8"/>
        <v>0</v>
      </c>
      <c r="S44" s="23">
        <f t="shared" si="9"/>
        <v>12</v>
      </c>
      <c r="T44" s="24">
        <f t="shared" si="10"/>
        <v>-1300000</v>
      </c>
      <c r="U44" s="38">
        <f t="shared" si="11"/>
        <v>7.6923076923076927E-2</v>
      </c>
      <c r="V44" s="26">
        <f t="shared" si="12"/>
        <v>-1300000</v>
      </c>
      <c r="W44" s="26">
        <f t="shared" si="13"/>
        <v>-65</v>
      </c>
      <c r="X44" s="39">
        <f t="shared" si="14"/>
        <v>-0.9285714285714286</v>
      </c>
      <c r="Y44" s="23"/>
    </row>
    <row r="45" spans="1:25">
      <c r="A45" s="11" t="s">
        <v>111</v>
      </c>
      <c r="B45" s="41">
        <v>45537</v>
      </c>
      <c r="C45" s="13" t="s">
        <v>112</v>
      </c>
      <c r="D45" s="13" t="s">
        <v>113</v>
      </c>
      <c r="E45" s="13">
        <v>2.0499999999999998</v>
      </c>
      <c r="F45" s="13" t="s">
        <v>20</v>
      </c>
      <c r="G45" s="13"/>
      <c r="H45" s="15">
        <f t="shared" si="0"/>
        <v>100000</v>
      </c>
      <c r="I45" s="15">
        <f t="shared" si="15"/>
        <v>-100000</v>
      </c>
      <c r="J45" s="16">
        <f t="shared" si="16"/>
        <v>4113000</v>
      </c>
      <c r="L45" s="36">
        <v>3.4</v>
      </c>
      <c r="M45" s="36">
        <v>3.59</v>
      </c>
      <c r="N45" s="37">
        <f t="array" ref="N45">SUMPRODUCT(--($E$5:$E$4489&gt;=L45),--($E$5:$E$4489&lt;=M45),--(ISBLANK($E$5:$E$4489)=FALSE()),$H$5:$H$4489)</f>
        <v>2100000</v>
      </c>
      <c r="O45" s="23"/>
      <c r="P45" s="23">
        <f t="shared" si="6"/>
        <v>19</v>
      </c>
      <c r="Q45" s="23">
        <f t="shared" si="7"/>
        <v>2</v>
      </c>
      <c r="R45" s="37">
        <f t="shared" si="8"/>
        <v>485000</v>
      </c>
      <c r="S45" s="23">
        <f t="shared" si="9"/>
        <v>17</v>
      </c>
      <c r="T45" s="24">
        <f t="shared" si="10"/>
        <v>-1900000</v>
      </c>
      <c r="U45" s="38">
        <f t="shared" si="11"/>
        <v>0.10526315789473684</v>
      </c>
      <c r="V45" s="26">
        <f t="shared" si="12"/>
        <v>-1415000</v>
      </c>
      <c r="W45" s="26">
        <f t="shared" si="13"/>
        <v>-70.75</v>
      </c>
      <c r="X45" s="39">
        <f t="shared" si="14"/>
        <v>-0.67380952380952386</v>
      </c>
      <c r="Y45" s="23"/>
    </row>
    <row r="46" spans="1:25">
      <c r="A46" s="11" t="s">
        <v>114</v>
      </c>
      <c r="B46" s="41">
        <v>45537</v>
      </c>
      <c r="C46" s="13" t="s">
        <v>112</v>
      </c>
      <c r="D46" s="14" t="s">
        <v>46</v>
      </c>
      <c r="E46" s="13">
        <v>3.1</v>
      </c>
      <c r="F46" s="13" t="s">
        <v>17</v>
      </c>
      <c r="G46" s="13"/>
      <c r="H46" s="15">
        <f t="shared" si="0"/>
        <v>100000</v>
      </c>
      <c r="I46" s="15">
        <f t="shared" si="15"/>
        <v>210000</v>
      </c>
      <c r="J46" s="16">
        <f t="shared" si="16"/>
        <v>4323000</v>
      </c>
      <c r="L46" s="36">
        <v>3.6</v>
      </c>
      <c r="M46" s="36">
        <v>3.79</v>
      </c>
      <c r="N46" s="37">
        <f t="array" ref="N46">SUMPRODUCT(--($E$5:$E$4489&gt;=L46),--($E$5:$E$4489&lt;=M46),--(ISBLANK($E$5:$E$4489)=FALSE()),$H$5:$H$4489)</f>
        <v>1700000</v>
      </c>
      <c r="O46" s="23"/>
      <c r="P46" s="23">
        <f t="shared" si="6"/>
        <v>15</v>
      </c>
      <c r="Q46" s="23">
        <f t="shared" si="7"/>
        <v>7</v>
      </c>
      <c r="R46" s="37">
        <f t="shared" si="8"/>
        <v>1910000</v>
      </c>
      <c r="S46" s="23">
        <f t="shared" si="9"/>
        <v>8</v>
      </c>
      <c r="T46" s="24">
        <f t="shared" si="10"/>
        <v>-800000</v>
      </c>
      <c r="U46" s="38">
        <f t="shared" si="11"/>
        <v>0.46666666666666667</v>
      </c>
      <c r="V46" s="26">
        <f t="shared" si="12"/>
        <v>1110000</v>
      </c>
      <c r="W46" s="26">
        <f t="shared" si="13"/>
        <v>55.5</v>
      </c>
      <c r="X46" s="39">
        <f t="shared" si="14"/>
        <v>0.65294117647058825</v>
      </c>
      <c r="Y46" s="23"/>
    </row>
    <row r="47" spans="1:25">
      <c r="A47" s="11" t="s">
        <v>115</v>
      </c>
      <c r="B47" s="41">
        <v>45537</v>
      </c>
      <c r="C47" s="13" t="s">
        <v>112</v>
      </c>
      <c r="D47" s="18" t="s">
        <v>116</v>
      </c>
      <c r="E47" s="13">
        <v>1.92</v>
      </c>
      <c r="F47" s="13" t="s">
        <v>17</v>
      </c>
      <c r="G47" s="13"/>
      <c r="H47" s="15">
        <f t="shared" si="0"/>
        <v>100000</v>
      </c>
      <c r="I47" s="15">
        <f t="shared" si="15"/>
        <v>92000</v>
      </c>
      <c r="J47" s="16">
        <f t="shared" si="16"/>
        <v>4415000</v>
      </c>
      <c r="L47" s="36">
        <v>3.8</v>
      </c>
      <c r="M47" s="36">
        <v>3.99</v>
      </c>
      <c r="N47" s="37">
        <f t="array" ref="N47">SUMPRODUCT(--($E$5:$E$4489&gt;=L47),--($E$5:$E$4489&lt;=M47),--(ISBLANK($E$5:$E$4489)=FALSE()),$H$5:$H$4489)</f>
        <v>900000</v>
      </c>
      <c r="O47" s="23"/>
      <c r="P47" s="23">
        <f t="shared" si="6"/>
        <v>8</v>
      </c>
      <c r="Q47" s="23">
        <f t="shared" si="7"/>
        <v>2</v>
      </c>
      <c r="R47" s="37">
        <f t="shared" si="8"/>
        <v>290000</v>
      </c>
      <c r="S47" s="23">
        <f t="shared" si="9"/>
        <v>6</v>
      </c>
      <c r="T47" s="24">
        <f t="shared" si="10"/>
        <v>-700000</v>
      </c>
      <c r="U47" s="38">
        <f t="shared" si="11"/>
        <v>0.25</v>
      </c>
      <c r="V47" s="26">
        <f t="shared" si="12"/>
        <v>-410000</v>
      </c>
      <c r="W47" s="26">
        <f t="shared" si="13"/>
        <v>-20.5</v>
      </c>
      <c r="X47" s="39">
        <f t="shared" si="14"/>
        <v>-0.45555555555555555</v>
      </c>
      <c r="Y47" s="23"/>
    </row>
    <row r="48" spans="1:25">
      <c r="A48" s="11" t="s">
        <v>117</v>
      </c>
      <c r="B48" s="41">
        <v>45537</v>
      </c>
      <c r="C48" s="13" t="s">
        <v>112</v>
      </c>
      <c r="D48" s="18" t="s">
        <v>118</v>
      </c>
      <c r="E48" s="13">
        <v>2.19</v>
      </c>
      <c r="F48" s="13" t="s">
        <v>17</v>
      </c>
      <c r="G48" s="45">
        <v>1.5095000000000001</v>
      </c>
      <c r="H48" s="15">
        <f t="shared" si="0"/>
        <v>100000</v>
      </c>
      <c r="I48" s="15">
        <f t="shared" si="15"/>
        <v>50950.000000000007</v>
      </c>
      <c r="J48" s="16">
        <f t="shared" si="16"/>
        <v>4465950</v>
      </c>
      <c r="L48" s="36">
        <v>4</v>
      </c>
      <c r="M48" s="36">
        <v>4.1900000000000004</v>
      </c>
      <c r="N48" s="37">
        <f t="array" ref="N48">SUMPRODUCT(--($E$5:$E$4489&gt;=L48),--($E$5:$E$4489&lt;=M48),--(ISBLANK($E$5:$E$4489)=FALSE()),$H$5:$H$4489)</f>
        <v>500000</v>
      </c>
      <c r="O48" s="23"/>
      <c r="P48" s="23">
        <f t="shared" si="6"/>
        <v>5</v>
      </c>
      <c r="Q48" s="23">
        <f t="shared" si="7"/>
        <v>1</v>
      </c>
      <c r="R48" s="37">
        <f t="shared" si="8"/>
        <v>300000</v>
      </c>
      <c r="S48" s="23">
        <f t="shared" si="9"/>
        <v>4</v>
      </c>
      <c r="T48" s="24">
        <f t="shared" si="10"/>
        <v>-400000</v>
      </c>
      <c r="U48" s="38">
        <f t="shared" si="11"/>
        <v>0.2</v>
      </c>
      <c r="V48" s="26">
        <f t="shared" si="12"/>
        <v>-100000</v>
      </c>
      <c r="W48" s="26">
        <f t="shared" si="13"/>
        <v>-5</v>
      </c>
      <c r="X48" s="39">
        <f t="shared" si="14"/>
        <v>-0.2</v>
      </c>
      <c r="Y48" s="23"/>
    </row>
    <row r="49" spans="1:25">
      <c r="A49" s="11" t="s">
        <v>119</v>
      </c>
      <c r="B49" s="41">
        <v>45537</v>
      </c>
      <c r="C49" s="13" t="s">
        <v>112</v>
      </c>
      <c r="D49" s="13" t="s">
        <v>1592</v>
      </c>
      <c r="E49" s="13">
        <v>3.3</v>
      </c>
      <c r="F49" s="13" t="s">
        <v>20</v>
      </c>
      <c r="G49" s="13"/>
      <c r="H49" s="15">
        <f t="shared" si="0"/>
        <v>100000</v>
      </c>
      <c r="I49" s="15">
        <f t="shared" si="15"/>
        <v>-100000</v>
      </c>
      <c r="J49" s="16">
        <f t="shared" si="16"/>
        <v>4365950</v>
      </c>
      <c r="L49" s="36">
        <v>4.2</v>
      </c>
      <c r="M49" s="36">
        <v>4.3899999999999997</v>
      </c>
      <c r="N49" s="37">
        <f t="array" ref="N49">SUMPRODUCT(--($E$5:$E$4489&gt;=L49),--($E$5:$E$4489&lt;=M49),--(ISBLANK($E$5:$E$4489)=FALSE()),$H$5:$H$4489)</f>
        <v>800000</v>
      </c>
      <c r="O49" s="23"/>
      <c r="P49" s="23">
        <f t="shared" si="6"/>
        <v>8</v>
      </c>
      <c r="Q49" s="23">
        <f t="shared" si="7"/>
        <v>3</v>
      </c>
      <c r="R49" s="37">
        <f t="shared" si="8"/>
        <v>855000</v>
      </c>
      <c r="S49" s="23">
        <f t="shared" si="9"/>
        <v>5</v>
      </c>
      <c r="T49" s="24">
        <f t="shared" si="10"/>
        <v>-500000</v>
      </c>
      <c r="U49" s="38">
        <f t="shared" si="11"/>
        <v>0.375</v>
      </c>
      <c r="V49" s="26">
        <f t="shared" si="12"/>
        <v>355000</v>
      </c>
      <c r="W49" s="26">
        <f t="shared" si="13"/>
        <v>17.75</v>
      </c>
      <c r="X49" s="39">
        <f t="shared" si="14"/>
        <v>0.44374999999999998</v>
      </c>
      <c r="Y49" s="23"/>
    </row>
    <row r="50" spans="1:25">
      <c r="A50" s="11" t="s">
        <v>120</v>
      </c>
      <c r="B50" s="41">
        <v>45537</v>
      </c>
      <c r="C50" s="13" t="s">
        <v>121</v>
      </c>
      <c r="D50" s="14" t="s">
        <v>16</v>
      </c>
      <c r="E50" s="13">
        <v>3.6</v>
      </c>
      <c r="F50" s="13" t="s">
        <v>20</v>
      </c>
      <c r="G50" s="13"/>
      <c r="H50" s="15">
        <f t="shared" si="0"/>
        <v>100000</v>
      </c>
      <c r="I50" s="15">
        <f t="shared" si="15"/>
        <v>-100000</v>
      </c>
      <c r="J50" s="16">
        <f t="shared" si="16"/>
        <v>4265950</v>
      </c>
      <c r="L50" s="36">
        <v>4.4000000000000004</v>
      </c>
      <c r="M50" s="36">
        <v>4.59</v>
      </c>
      <c r="N50" s="37">
        <f t="array" ref="N50">SUMPRODUCT(--($E$5:$E$4489&gt;=L50),--($E$5:$E$4489&lt;=M50),--(ISBLANK($E$5:$E$4489)=FALSE()),$H$5:$H$4489)</f>
        <v>700000</v>
      </c>
      <c r="O50" s="23"/>
      <c r="P50" s="23">
        <f t="shared" si="6"/>
        <v>7</v>
      </c>
      <c r="Q50" s="23">
        <f t="shared" si="7"/>
        <v>1</v>
      </c>
      <c r="R50" s="37">
        <f t="shared" si="8"/>
        <v>120000.00000000001</v>
      </c>
      <c r="S50" s="23">
        <f t="shared" si="9"/>
        <v>6</v>
      </c>
      <c r="T50" s="24">
        <f t="shared" si="10"/>
        <v>-600000</v>
      </c>
      <c r="U50" s="38">
        <f t="shared" si="11"/>
        <v>0.14285714285714285</v>
      </c>
      <c r="V50" s="26">
        <f t="shared" si="12"/>
        <v>-480000</v>
      </c>
      <c r="W50" s="26">
        <f t="shared" si="13"/>
        <v>-24</v>
      </c>
      <c r="X50" s="39">
        <f t="shared" si="14"/>
        <v>-0.68571428571428572</v>
      </c>
      <c r="Y50" s="23"/>
    </row>
    <row r="51" spans="1:25">
      <c r="A51" s="11" t="s">
        <v>122</v>
      </c>
      <c r="B51" s="41">
        <v>45537</v>
      </c>
      <c r="C51" s="13" t="s">
        <v>121</v>
      </c>
      <c r="D51" s="18" t="s">
        <v>24</v>
      </c>
      <c r="E51" s="13">
        <v>4.2</v>
      </c>
      <c r="F51" s="13" t="s">
        <v>20</v>
      </c>
      <c r="G51" s="13"/>
      <c r="H51" s="15">
        <f t="shared" si="0"/>
        <v>100000</v>
      </c>
      <c r="I51" s="15">
        <f t="shared" si="15"/>
        <v>-100000</v>
      </c>
      <c r="J51" s="16">
        <f t="shared" si="16"/>
        <v>4165950</v>
      </c>
      <c r="L51" s="36">
        <v>4.5999999999999996</v>
      </c>
      <c r="M51" s="36">
        <v>4.79</v>
      </c>
      <c r="N51" s="37">
        <f t="array" ref="N51">SUMPRODUCT(--($E$5:$E$4489&gt;=L51),--($E$5:$E$4489&lt;=M51),--(ISBLANK($E$5:$E$4489)=FALSE()),$H$5:$H$4489)</f>
        <v>200000</v>
      </c>
      <c r="O51" s="23"/>
      <c r="P51" s="23">
        <f t="shared" si="6"/>
        <v>2</v>
      </c>
      <c r="Q51" s="23">
        <f t="shared" si="7"/>
        <v>1</v>
      </c>
      <c r="R51" s="37">
        <f t="shared" si="8"/>
        <v>179999.99999999997</v>
      </c>
      <c r="S51" s="23">
        <f t="shared" si="9"/>
        <v>1</v>
      </c>
      <c r="T51" s="24">
        <f t="shared" si="10"/>
        <v>-100000</v>
      </c>
      <c r="U51" s="38">
        <f t="shared" si="11"/>
        <v>0.5</v>
      </c>
      <c r="V51" s="26">
        <f t="shared" si="12"/>
        <v>79999.999999999971</v>
      </c>
      <c r="W51" s="26">
        <f t="shared" si="13"/>
        <v>3.9999999999999987</v>
      </c>
      <c r="X51" s="39">
        <f t="shared" si="14"/>
        <v>0.4</v>
      </c>
      <c r="Y51" s="23"/>
    </row>
    <row r="52" spans="1:25">
      <c r="A52" s="11" t="s">
        <v>123</v>
      </c>
      <c r="B52" s="41">
        <v>45537</v>
      </c>
      <c r="C52" s="13" t="s">
        <v>124</v>
      </c>
      <c r="D52" s="14" t="s">
        <v>16</v>
      </c>
      <c r="E52" s="13">
        <v>2.67</v>
      </c>
      <c r="F52" s="13" t="s">
        <v>17</v>
      </c>
      <c r="G52" s="13"/>
      <c r="H52" s="15">
        <f t="shared" si="0"/>
        <v>100000</v>
      </c>
      <c r="I52" s="15">
        <f t="shared" si="15"/>
        <v>167000</v>
      </c>
      <c r="J52" s="16">
        <f t="shared" si="16"/>
        <v>4332950</v>
      </c>
      <c r="L52" s="36">
        <v>4.8</v>
      </c>
      <c r="M52" s="36">
        <v>4.99</v>
      </c>
      <c r="N52" s="37">
        <f t="array" ref="N52">SUMPRODUCT(--($E$5:$E$4489&gt;=L52),--($E$5:$E$4489&lt;=M52),--(ISBLANK($E$5:$E$4489)=FALSE()),$H$5:$H$4489)</f>
        <v>200000</v>
      </c>
      <c r="O52" s="23"/>
      <c r="P52" s="23">
        <f t="shared" si="6"/>
        <v>2</v>
      </c>
      <c r="Q52" s="23">
        <f t="shared" si="7"/>
        <v>0</v>
      </c>
      <c r="R52" s="37">
        <f t="shared" si="8"/>
        <v>0</v>
      </c>
      <c r="S52" s="23">
        <f t="shared" si="9"/>
        <v>2</v>
      </c>
      <c r="T52" s="24">
        <f t="shared" si="10"/>
        <v>-200000</v>
      </c>
      <c r="U52" s="38">
        <f t="shared" si="11"/>
        <v>0</v>
      </c>
      <c r="V52" s="26">
        <f t="shared" si="12"/>
        <v>-200000</v>
      </c>
      <c r="W52" s="26">
        <f t="shared" si="13"/>
        <v>-10</v>
      </c>
      <c r="X52" s="39">
        <f t="shared" si="14"/>
        <v>-1</v>
      </c>
      <c r="Y52" s="23"/>
    </row>
    <row r="53" spans="1:25">
      <c r="A53" s="11" t="s">
        <v>125</v>
      </c>
      <c r="B53" s="41">
        <v>45537</v>
      </c>
      <c r="C53" s="13" t="s">
        <v>124</v>
      </c>
      <c r="D53" s="18" t="s">
        <v>24</v>
      </c>
      <c r="E53" s="13">
        <v>2.41</v>
      </c>
      <c r="F53" s="13" t="s">
        <v>17</v>
      </c>
      <c r="G53" s="13"/>
      <c r="H53" s="15">
        <f t="shared" si="0"/>
        <v>100000</v>
      </c>
      <c r="I53" s="15">
        <f t="shared" si="15"/>
        <v>141000</v>
      </c>
      <c r="J53" s="16">
        <f t="shared" si="16"/>
        <v>4473950</v>
      </c>
      <c r="L53" s="36">
        <v>5</v>
      </c>
      <c r="M53" s="36">
        <v>5.19</v>
      </c>
      <c r="N53" s="37">
        <f t="array" ref="N53">SUMPRODUCT(--($E$5:$E$4489&gt;=L53),--($E$5:$E$4489&lt;=M53),--(ISBLANK($E$5:$E$4489)=FALSE()),$H$5:$H$4489)</f>
        <v>1100000</v>
      </c>
      <c r="O53" s="23"/>
      <c r="P53" s="23">
        <f t="shared" si="6"/>
        <v>5</v>
      </c>
      <c r="Q53" s="23">
        <f t="shared" si="7"/>
        <v>3</v>
      </c>
      <c r="R53" s="37">
        <f t="shared" si="8"/>
        <v>1000000</v>
      </c>
      <c r="S53" s="23">
        <f t="shared" si="9"/>
        <v>2</v>
      </c>
      <c r="T53" s="24">
        <f t="shared" si="10"/>
        <v>-500000</v>
      </c>
      <c r="U53" s="38">
        <f t="shared" si="11"/>
        <v>0.6</v>
      </c>
      <c r="V53" s="26">
        <f t="shared" si="12"/>
        <v>500000</v>
      </c>
      <c r="W53" s="26">
        <f t="shared" si="13"/>
        <v>25</v>
      </c>
      <c r="X53" s="39">
        <f t="shared" si="14"/>
        <v>0.45454545454545453</v>
      </c>
      <c r="Y53" s="23"/>
    </row>
    <row r="54" spans="1:25">
      <c r="A54" s="11" t="s">
        <v>126</v>
      </c>
      <c r="B54" s="41">
        <v>45537</v>
      </c>
      <c r="C54" s="13" t="s">
        <v>127</v>
      </c>
      <c r="D54" s="14" t="s">
        <v>16</v>
      </c>
      <c r="E54" s="13">
        <v>3.8</v>
      </c>
      <c r="F54" s="13" t="s">
        <v>20</v>
      </c>
      <c r="G54" s="13"/>
      <c r="H54" s="15">
        <f t="shared" si="0"/>
        <v>100000</v>
      </c>
      <c r="I54" s="15">
        <f t="shared" si="15"/>
        <v>-100000</v>
      </c>
      <c r="J54" s="16">
        <f t="shared" si="16"/>
        <v>4373950</v>
      </c>
      <c r="L54" s="36">
        <v>5.2</v>
      </c>
      <c r="M54" s="36">
        <v>5.39</v>
      </c>
      <c r="N54" s="37">
        <f t="array" ref="N54">SUMPRODUCT(--($E$5:$E$4489&gt;=L54),--($E$5:$E$4489&lt;=M54),--(ISBLANK($E$5:$E$4489)=FALSE()),$H$5:$H$4489)</f>
        <v>200000</v>
      </c>
      <c r="O54" s="23"/>
      <c r="P54" s="23">
        <f t="shared" si="6"/>
        <v>2</v>
      </c>
      <c r="Q54" s="23">
        <f t="shared" si="7"/>
        <v>0</v>
      </c>
      <c r="R54" s="37">
        <f t="shared" si="8"/>
        <v>0</v>
      </c>
      <c r="S54" s="23">
        <f t="shared" si="9"/>
        <v>2</v>
      </c>
      <c r="T54" s="24">
        <f t="shared" si="10"/>
        <v>-200000</v>
      </c>
      <c r="U54" s="38">
        <f t="shared" si="11"/>
        <v>0</v>
      </c>
      <c r="V54" s="26">
        <f t="shared" si="12"/>
        <v>-200000</v>
      </c>
      <c r="W54" s="26">
        <f t="shared" si="13"/>
        <v>-10</v>
      </c>
      <c r="X54" s="39">
        <f t="shared" si="14"/>
        <v>-1</v>
      </c>
      <c r="Y54" s="23"/>
    </row>
    <row r="55" spans="1:25">
      <c r="A55" s="11" t="s">
        <v>128</v>
      </c>
      <c r="B55" s="41">
        <v>45537</v>
      </c>
      <c r="C55" s="13" t="s">
        <v>127</v>
      </c>
      <c r="D55" s="18" t="s">
        <v>28</v>
      </c>
      <c r="E55" s="13">
        <v>2.7</v>
      </c>
      <c r="F55" s="13" t="s">
        <v>20</v>
      </c>
      <c r="G55" s="13"/>
      <c r="H55" s="15">
        <f t="shared" si="0"/>
        <v>100000</v>
      </c>
      <c r="I55" s="15">
        <f t="shared" si="15"/>
        <v>-100000</v>
      </c>
      <c r="J55" s="16">
        <f t="shared" si="16"/>
        <v>4273950</v>
      </c>
      <c r="L55" s="20">
        <v>5.4</v>
      </c>
      <c r="M55" s="20">
        <v>9.99</v>
      </c>
      <c r="N55" s="37">
        <f t="array" ref="N55">SUMPRODUCT(--($E$5:$E$4489&gt;=L55),--($E$5:$E$4489&lt;=M55),--(ISBLANK($E$5:$E$4489)=FALSE()),$H$5:$H$4489)</f>
        <v>3900000</v>
      </c>
      <c r="O55" s="23"/>
      <c r="P55" s="23">
        <f t="shared" si="6"/>
        <v>31</v>
      </c>
      <c r="Q55" s="23">
        <f t="shared" si="7"/>
        <v>4</v>
      </c>
      <c r="R55" s="37">
        <f t="shared" si="8"/>
        <v>2090000</v>
      </c>
      <c r="S55" s="23">
        <f t="shared" si="9"/>
        <v>27</v>
      </c>
      <c r="T55" s="24">
        <f t="shared" si="10"/>
        <v>-3300000</v>
      </c>
      <c r="U55" s="38">
        <f t="shared" si="11"/>
        <v>0.12903225806451613</v>
      </c>
      <c r="V55" s="26">
        <f t="shared" si="12"/>
        <v>-1210000</v>
      </c>
      <c r="W55" s="26">
        <f t="shared" si="13"/>
        <v>-60.5</v>
      </c>
      <c r="X55" s="39">
        <f t="shared" si="14"/>
        <v>-0.31025641025641026</v>
      </c>
      <c r="Y55" s="23"/>
    </row>
    <row r="56" spans="1:25">
      <c r="A56" s="11" t="s">
        <v>129</v>
      </c>
      <c r="B56" s="41">
        <v>45537</v>
      </c>
      <c r="C56" s="13" t="s">
        <v>130</v>
      </c>
      <c r="D56" s="14" t="s">
        <v>16</v>
      </c>
      <c r="E56" s="13">
        <v>2.85</v>
      </c>
      <c r="F56" s="13" t="s">
        <v>17</v>
      </c>
      <c r="G56" s="13"/>
      <c r="H56" s="15">
        <f t="shared" si="0"/>
        <v>100000</v>
      </c>
      <c r="I56" s="15">
        <f t="shared" si="15"/>
        <v>185000</v>
      </c>
      <c r="J56" s="16">
        <f t="shared" si="16"/>
        <v>4458950</v>
      </c>
      <c r="L56" s="20">
        <v>10</v>
      </c>
      <c r="M56" s="20">
        <v>19.989999999999998</v>
      </c>
      <c r="N56" s="37">
        <f t="array" ref="N56">SUMPRODUCT(--($E$5:$E$4489&gt;=L56),--($E$5:$E$4489&lt;=M56),--(ISBLANK($E$5:$E$4489)=FALSE()),$H$5:$H$4489)</f>
        <v>300000</v>
      </c>
      <c r="O56" s="23"/>
      <c r="P56" s="23">
        <f t="shared" si="6"/>
        <v>3</v>
      </c>
      <c r="Q56" s="23">
        <f t="shared" si="7"/>
        <v>0</v>
      </c>
      <c r="R56" s="37">
        <f t="shared" si="8"/>
        <v>0</v>
      </c>
      <c r="S56" s="23">
        <f t="shared" si="9"/>
        <v>3</v>
      </c>
      <c r="T56" s="24">
        <f t="shared" si="10"/>
        <v>-300000</v>
      </c>
      <c r="U56" s="38">
        <f t="shared" si="11"/>
        <v>0</v>
      </c>
      <c r="V56" s="26">
        <f t="shared" si="12"/>
        <v>-300000</v>
      </c>
      <c r="W56" s="26">
        <f t="shared" si="13"/>
        <v>-15</v>
      </c>
      <c r="X56" s="39">
        <f t="shared" si="14"/>
        <v>-1</v>
      </c>
      <c r="Y56" s="23"/>
    </row>
    <row r="57" spans="1:25">
      <c r="A57" s="11" t="s">
        <v>131</v>
      </c>
      <c r="B57" s="41">
        <v>45537</v>
      </c>
      <c r="C57" s="13" t="s">
        <v>130</v>
      </c>
      <c r="D57" s="18" t="s">
        <v>24</v>
      </c>
      <c r="E57" s="13">
        <v>2.75</v>
      </c>
      <c r="F57" s="13" t="s">
        <v>20</v>
      </c>
      <c r="G57" s="13"/>
      <c r="H57" s="15">
        <f t="shared" si="0"/>
        <v>100000</v>
      </c>
      <c r="I57" s="15">
        <f t="shared" si="15"/>
        <v>-100000</v>
      </c>
      <c r="J57" s="16">
        <f t="shared" si="16"/>
        <v>4358950</v>
      </c>
      <c r="L57" s="20">
        <v>20</v>
      </c>
      <c r="M57" s="20">
        <v>40</v>
      </c>
      <c r="N57" s="37">
        <f t="array" ref="N57">SUMPRODUCT(--($E$5:$E$4489&gt;=L57),--($E$5:$E$4489&lt;=M57),--(ISBLANK($E$5:$E$4489)=FALSE()),$H$5:$H$4489)</f>
        <v>0</v>
      </c>
      <c r="O57" s="23"/>
      <c r="P57" s="23">
        <f t="shared" si="6"/>
        <v>0</v>
      </c>
      <c r="Q57" s="23">
        <f t="shared" si="7"/>
        <v>0</v>
      </c>
      <c r="R57" s="37">
        <f t="shared" si="8"/>
        <v>0</v>
      </c>
      <c r="S57" s="23">
        <f t="shared" si="9"/>
        <v>0</v>
      </c>
      <c r="T57" s="24">
        <f t="shared" si="10"/>
        <v>0</v>
      </c>
      <c r="U57" s="38" t="str">
        <f t="shared" si="11"/>
        <v/>
      </c>
      <c r="V57" s="26">
        <f t="shared" si="12"/>
        <v>0</v>
      </c>
      <c r="W57" s="26">
        <f t="shared" si="13"/>
        <v>0</v>
      </c>
      <c r="X57" s="39" t="str">
        <f t="shared" si="14"/>
        <v/>
      </c>
      <c r="Y57" s="23"/>
    </row>
    <row r="58" spans="1:25">
      <c r="A58" s="11" t="s">
        <v>132</v>
      </c>
      <c r="B58" s="41">
        <v>45537</v>
      </c>
      <c r="C58" s="13" t="s">
        <v>133</v>
      </c>
      <c r="D58" s="14" t="s">
        <v>16</v>
      </c>
      <c r="E58" s="13">
        <v>2.25</v>
      </c>
      <c r="F58" s="13" t="s">
        <v>17</v>
      </c>
      <c r="G58" s="13"/>
      <c r="H58" s="15">
        <f t="shared" si="0"/>
        <v>100000</v>
      </c>
      <c r="I58" s="15">
        <f t="shared" si="15"/>
        <v>125000</v>
      </c>
      <c r="J58" s="16">
        <f t="shared" si="16"/>
        <v>4483950</v>
      </c>
      <c r="L58" s="34" t="s">
        <v>86</v>
      </c>
      <c r="M58" s="34"/>
      <c r="N58" s="40">
        <f>SUM(N34:N57)</f>
        <v>76000000</v>
      </c>
      <c r="O58" s="40"/>
      <c r="P58" s="40">
        <f>SUM(P34:P57)</f>
        <v>669</v>
      </c>
      <c r="Q58" s="40">
        <f>SUM(Q34:Q57)</f>
        <v>294</v>
      </c>
      <c r="R58" s="40">
        <f>SUM(R34:R57)</f>
        <v>34123850</v>
      </c>
      <c r="S58" s="40">
        <f>SUM(S34:S57)</f>
        <v>375</v>
      </c>
      <c r="T58" s="32">
        <f>SUM(T34:T57)</f>
        <v>-41900000</v>
      </c>
      <c r="U58" s="33">
        <f>Q58/P58</f>
        <v>0.43946188340807174</v>
      </c>
      <c r="V58" s="40">
        <f>SUM(V34:V57)</f>
        <v>-7776150</v>
      </c>
      <c r="W58" s="40">
        <f>SUM(W34:W57)</f>
        <v>-388.8075</v>
      </c>
      <c r="X58" s="39">
        <f t="shared" si="14"/>
        <v>-0.10231776315789473</v>
      </c>
    </row>
    <row r="59" spans="1:25">
      <c r="A59" s="11" t="s">
        <v>134</v>
      </c>
      <c r="B59" s="41">
        <v>45537</v>
      </c>
      <c r="C59" s="13" t="s">
        <v>133</v>
      </c>
      <c r="D59" s="18" t="s">
        <v>72</v>
      </c>
      <c r="E59" s="13">
        <v>2.34</v>
      </c>
      <c r="F59" s="13" t="s">
        <v>17</v>
      </c>
      <c r="G59" s="13"/>
      <c r="H59" s="15">
        <f t="shared" si="0"/>
        <v>100000</v>
      </c>
      <c r="I59" s="15">
        <f t="shared" si="15"/>
        <v>134000</v>
      </c>
      <c r="J59" s="16">
        <f t="shared" si="16"/>
        <v>4617950</v>
      </c>
    </row>
    <row r="60" spans="1:25">
      <c r="A60" s="11" t="s">
        <v>135</v>
      </c>
      <c r="B60" s="41">
        <v>45537</v>
      </c>
      <c r="C60" s="13" t="s">
        <v>136</v>
      </c>
      <c r="D60" s="18" t="s">
        <v>28</v>
      </c>
      <c r="E60" s="13">
        <v>2.31</v>
      </c>
      <c r="F60" s="13" t="s">
        <v>17</v>
      </c>
      <c r="G60" s="13"/>
      <c r="H60" s="15">
        <f t="shared" si="0"/>
        <v>100000</v>
      </c>
      <c r="I60" s="15">
        <f t="shared" si="15"/>
        <v>131000</v>
      </c>
      <c r="J60" s="16">
        <f t="shared" si="16"/>
        <v>4748950</v>
      </c>
    </row>
    <row r="61" spans="1:25" ht="15" thickBot="1">
      <c r="A61" s="11" t="s">
        <v>137</v>
      </c>
      <c r="B61" s="41">
        <v>45537</v>
      </c>
      <c r="C61" s="43" t="s">
        <v>136</v>
      </c>
      <c r="D61" s="44" t="s">
        <v>91</v>
      </c>
      <c r="E61" s="43">
        <v>2.23</v>
      </c>
      <c r="F61" s="43" t="s">
        <v>17</v>
      </c>
      <c r="G61" s="43"/>
      <c r="H61" s="15">
        <f t="shared" si="0"/>
        <v>100000</v>
      </c>
      <c r="I61" s="15">
        <f t="shared" si="15"/>
        <v>123000</v>
      </c>
      <c r="J61" s="16">
        <f t="shared" si="16"/>
        <v>4871950</v>
      </c>
    </row>
    <row r="62" spans="1:25" ht="15" thickTop="1">
      <c r="A62" s="11" t="s">
        <v>138</v>
      </c>
      <c r="B62" s="41">
        <v>45538</v>
      </c>
      <c r="C62" s="13" t="s">
        <v>139</v>
      </c>
      <c r="D62" s="14" t="s">
        <v>16</v>
      </c>
      <c r="E62" s="13">
        <v>1.82</v>
      </c>
      <c r="F62" s="13" t="s">
        <v>20</v>
      </c>
      <c r="G62" s="13"/>
      <c r="H62" s="15">
        <f t="shared" si="0"/>
        <v>100000</v>
      </c>
      <c r="I62" s="15">
        <f t="shared" si="15"/>
        <v>-100000</v>
      </c>
      <c r="J62" s="16">
        <f t="shared" si="16"/>
        <v>4771950</v>
      </c>
    </row>
    <row r="63" spans="1:25">
      <c r="A63" s="11" t="s">
        <v>140</v>
      </c>
      <c r="B63" s="41">
        <v>45538</v>
      </c>
      <c r="C63" s="13" t="s">
        <v>141</v>
      </c>
      <c r="D63" s="14" t="s">
        <v>16</v>
      </c>
      <c r="E63" s="13">
        <v>2.02</v>
      </c>
      <c r="F63" s="13" t="s">
        <v>17</v>
      </c>
      <c r="G63" s="13"/>
      <c r="H63" s="15">
        <f t="shared" si="0"/>
        <v>100000</v>
      </c>
      <c r="I63" s="15">
        <f t="shared" si="15"/>
        <v>102000</v>
      </c>
      <c r="J63" s="16">
        <f t="shared" si="16"/>
        <v>4873950</v>
      </c>
    </row>
    <row r="64" spans="1:25">
      <c r="A64" s="11" t="s">
        <v>142</v>
      </c>
      <c r="B64" s="41">
        <v>45538</v>
      </c>
      <c r="C64" s="13" t="s">
        <v>143</v>
      </c>
      <c r="D64" s="14" t="s">
        <v>144</v>
      </c>
      <c r="E64" s="13">
        <v>2.34</v>
      </c>
      <c r="F64" s="13" t="s">
        <v>17</v>
      </c>
      <c r="G64" s="13"/>
      <c r="H64" s="15">
        <f t="shared" si="0"/>
        <v>100000</v>
      </c>
      <c r="I64" s="15">
        <f t="shared" si="15"/>
        <v>134000</v>
      </c>
      <c r="J64" s="16">
        <f t="shared" si="16"/>
        <v>5007950</v>
      </c>
    </row>
    <row r="65" spans="1:10">
      <c r="A65" s="11" t="s">
        <v>145</v>
      </c>
      <c r="B65" s="41">
        <v>45538</v>
      </c>
      <c r="C65" s="13" t="s">
        <v>146</v>
      </c>
      <c r="D65" s="14" t="s">
        <v>16</v>
      </c>
      <c r="E65" s="13">
        <v>1.91</v>
      </c>
      <c r="F65" s="13" t="s">
        <v>20</v>
      </c>
      <c r="G65" s="13"/>
      <c r="H65" s="15">
        <f t="shared" si="0"/>
        <v>100000</v>
      </c>
      <c r="I65" s="15">
        <f t="shared" si="15"/>
        <v>-100000</v>
      </c>
      <c r="J65" s="16">
        <f t="shared" si="16"/>
        <v>4907950</v>
      </c>
    </row>
    <row r="66" spans="1:10">
      <c r="A66" s="11" t="s">
        <v>147</v>
      </c>
      <c r="B66" s="41">
        <v>45538</v>
      </c>
      <c r="C66" s="13" t="s">
        <v>148</v>
      </c>
      <c r="D66" s="14" t="s">
        <v>149</v>
      </c>
      <c r="E66" s="13">
        <v>1.96</v>
      </c>
      <c r="F66" s="13" t="s">
        <v>17</v>
      </c>
      <c r="G66" s="13"/>
      <c r="H66" s="15">
        <f t="shared" si="0"/>
        <v>100000</v>
      </c>
      <c r="I66" s="15">
        <f t="shared" si="15"/>
        <v>96000</v>
      </c>
      <c r="J66" s="16">
        <f t="shared" si="16"/>
        <v>5003950</v>
      </c>
    </row>
    <row r="67" spans="1:10" ht="15" thickBot="1">
      <c r="A67" s="11" t="s">
        <v>150</v>
      </c>
      <c r="B67" s="41">
        <v>45538</v>
      </c>
      <c r="C67" s="43" t="s">
        <v>148</v>
      </c>
      <c r="D67" s="44" t="s">
        <v>34</v>
      </c>
      <c r="E67" s="43">
        <v>3.05</v>
      </c>
      <c r="F67" s="43" t="s">
        <v>17</v>
      </c>
      <c r="G67" s="43"/>
      <c r="H67" s="15">
        <f t="shared" si="0"/>
        <v>100000</v>
      </c>
      <c r="I67" s="15">
        <f t="shared" si="15"/>
        <v>204999.99999999997</v>
      </c>
      <c r="J67" s="16">
        <f t="shared" si="16"/>
        <v>5208950</v>
      </c>
    </row>
    <row r="68" spans="1:10" ht="15" thickTop="1">
      <c r="A68" s="11" t="s">
        <v>151</v>
      </c>
      <c r="B68" s="41">
        <v>45539</v>
      </c>
      <c r="C68" s="13" t="s">
        <v>1471</v>
      </c>
      <c r="D68" s="14" t="s">
        <v>16</v>
      </c>
      <c r="E68" s="13">
        <v>2.4500000000000002</v>
      </c>
      <c r="F68" s="13" t="s">
        <v>20</v>
      </c>
      <c r="G68" s="13"/>
      <c r="H68" s="15">
        <f t="shared" si="0"/>
        <v>100000</v>
      </c>
      <c r="I68" s="15">
        <f t="shared" si="15"/>
        <v>-100000</v>
      </c>
      <c r="J68" s="16">
        <f t="shared" si="16"/>
        <v>5108950</v>
      </c>
    </row>
    <row r="69" spans="1:10">
      <c r="A69" s="11" t="s">
        <v>152</v>
      </c>
      <c r="B69" s="41">
        <v>45539</v>
      </c>
      <c r="C69" s="13" t="s">
        <v>1471</v>
      </c>
      <c r="D69" s="18" t="s">
        <v>24</v>
      </c>
      <c r="E69" s="13">
        <v>1.83</v>
      </c>
      <c r="F69" s="13" t="s">
        <v>17</v>
      </c>
      <c r="G69" s="52">
        <v>1</v>
      </c>
      <c r="H69" s="15">
        <f t="shared" ref="H69:H79" si="17">$C$3</f>
        <v>100000</v>
      </c>
      <c r="I69" s="15">
        <f t="shared" si="15"/>
        <v>0</v>
      </c>
      <c r="J69" s="16">
        <f t="shared" si="16"/>
        <v>5108950</v>
      </c>
    </row>
    <row r="70" spans="1:10">
      <c r="A70" s="11" t="s">
        <v>153</v>
      </c>
      <c r="B70" s="41">
        <v>45539</v>
      </c>
      <c r="C70" s="13" t="s">
        <v>1471</v>
      </c>
      <c r="D70" s="18" t="s">
        <v>72</v>
      </c>
      <c r="E70" s="13">
        <v>2.35</v>
      </c>
      <c r="F70" s="13" t="s">
        <v>20</v>
      </c>
      <c r="G70" s="13"/>
      <c r="H70" s="15">
        <f t="shared" si="17"/>
        <v>100000</v>
      </c>
      <c r="I70" s="15">
        <f t="shared" si="15"/>
        <v>-100000</v>
      </c>
      <c r="J70" s="16">
        <f t="shared" si="16"/>
        <v>5008950</v>
      </c>
    </row>
    <row r="71" spans="1:10">
      <c r="A71" s="11" t="s">
        <v>154</v>
      </c>
      <c r="B71" s="41">
        <v>45539</v>
      </c>
      <c r="C71" s="13" t="s">
        <v>1472</v>
      </c>
      <c r="D71" s="14" t="s">
        <v>46</v>
      </c>
      <c r="E71" s="13">
        <v>1.93</v>
      </c>
      <c r="F71" s="13" t="s">
        <v>17</v>
      </c>
      <c r="G71" s="13"/>
      <c r="H71" s="15">
        <f t="shared" si="17"/>
        <v>100000</v>
      </c>
      <c r="I71" s="15">
        <f t="shared" si="15"/>
        <v>93000</v>
      </c>
      <c r="J71" s="16">
        <f t="shared" si="16"/>
        <v>5101950</v>
      </c>
    </row>
    <row r="72" spans="1:10">
      <c r="A72" s="11" t="s">
        <v>155</v>
      </c>
      <c r="B72" s="41">
        <v>45539</v>
      </c>
      <c r="C72" s="13" t="s">
        <v>1472</v>
      </c>
      <c r="D72" s="18" t="s">
        <v>1473</v>
      </c>
      <c r="E72" s="13">
        <v>1.8</v>
      </c>
      <c r="F72" s="13" t="s">
        <v>17</v>
      </c>
      <c r="G72" s="13"/>
      <c r="H72" s="15">
        <f t="shared" si="17"/>
        <v>100000</v>
      </c>
      <c r="I72" s="15">
        <f t="shared" si="15"/>
        <v>80000</v>
      </c>
      <c r="J72" s="16">
        <f t="shared" si="16"/>
        <v>5181950</v>
      </c>
    </row>
    <row r="73" spans="1:10">
      <c r="A73" s="11" t="s">
        <v>156</v>
      </c>
      <c r="B73" s="41">
        <v>45539</v>
      </c>
      <c r="C73" s="13" t="s">
        <v>1472</v>
      </c>
      <c r="D73" s="18" t="s">
        <v>1474</v>
      </c>
      <c r="E73" s="13">
        <v>2.0499999999999998</v>
      </c>
      <c r="F73" s="13" t="s">
        <v>17</v>
      </c>
      <c r="G73" s="13"/>
      <c r="H73" s="15">
        <f t="shared" si="17"/>
        <v>100000</v>
      </c>
      <c r="I73" s="15">
        <f t="shared" si="15"/>
        <v>104999.99999999999</v>
      </c>
      <c r="J73" s="16">
        <f t="shared" si="16"/>
        <v>5286950</v>
      </c>
    </row>
    <row r="74" spans="1:10">
      <c r="A74" s="11" t="s">
        <v>157</v>
      </c>
      <c r="B74" s="41">
        <v>45539</v>
      </c>
      <c r="C74" s="13" t="s">
        <v>1472</v>
      </c>
      <c r="D74" s="14" t="s">
        <v>1475</v>
      </c>
      <c r="E74" s="13">
        <v>1.65</v>
      </c>
      <c r="F74" s="13" t="s">
        <v>17</v>
      </c>
      <c r="G74" s="13">
        <v>1.325</v>
      </c>
      <c r="H74" s="15">
        <f t="shared" si="17"/>
        <v>100000</v>
      </c>
      <c r="I74" s="15">
        <f t="shared" si="15"/>
        <v>32499.999999999996</v>
      </c>
      <c r="J74" s="16">
        <f t="shared" si="16"/>
        <v>5319450</v>
      </c>
    </row>
    <row r="75" spans="1:10">
      <c r="A75" s="11" t="s">
        <v>158</v>
      </c>
      <c r="B75" s="41">
        <v>45539</v>
      </c>
      <c r="C75" s="13" t="s">
        <v>1476</v>
      </c>
      <c r="D75" s="14" t="s">
        <v>19</v>
      </c>
      <c r="E75" s="13">
        <v>2.0699999999999998</v>
      </c>
      <c r="F75" s="13" t="s">
        <v>20</v>
      </c>
      <c r="G75" s="13"/>
      <c r="H75" s="15">
        <f t="shared" si="17"/>
        <v>100000</v>
      </c>
      <c r="I75" s="15">
        <f t="shared" si="15"/>
        <v>-100000</v>
      </c>
      <c r="J75" s="16">
        <f t="shared" si="16"/>
        <v>5219450</v>
      </c>
    </row>
    <row r="76" spans="1:10">
      <c r="A76" s="11" t="s">
        <v>159</v>
      </c>
      <c r="B76" s="41">
        <v>45539</v>
      </c>
      <c r="C76" s="13" t="s">
        <v>1476</v>
      </c>
      <c r="D76" s="14" t="s">
        <v>1477</v>
      </c>
      <c r="E76" s="13">
        <v>6.5</v>
      </c>
      <c r="F76" s="13" t="s">
        <v>20</v>
      </c>
      <c r="G76" s="13"/>
      <c r="H76" s="15">
        <f t="shared" si="17"/>
        <v>100000</v>
      </c>
      <c r="I76" s="15">
        <f t="shared" si="15"/>
        <v>-100000</v>
      </c>
      <c r="J76" s="16">
        <f t="shared" si="16"/>
        <v>5119450</v>
      </c>
    </row>
    <row r="77" spans="1:10">
      <c r="A77" s="11" t="s">
        <v>160</v>
      </c>
      <c r="B77" s="41">
        <v>45539</v>
      </c>
      <c r="C77" s="13" t="s">
        <v>1472</v>
      </c>
      <c r="D77" s="18" t="s">
        <v>1478</v>
      </c>
      <c r="E77" s="13">
        <v>1.67</v>
      </c>
      <c r="F77" s="13" t="s">
        <v>17</v>
      </c>
      <c r="G77" s="52">
        <v>1</v>
      </c>
      <c r="H77" s="15">
        <f t="shared" si="17"/>
        <v>100000</v>
      </c>
      <c r="I77" s="15">
        <f t="shared" si="15"/>
        <v>0</v>
      </c>
      <c r="J77" s="16">
        <f t="shared" si="16"/>
        <v>5119450</v>
      </c>
    </row>
    <row r="78" spans="1:10">
      <c r="A78" s="11" t="s">
        <v>161</v>
      </c>
      <c r="B78" s="41">
        <v>45539</v>
      </c>
      <c r="C78" s="13" t="s">
        <v>1472</v>
      </c>
      <c r="D78" s="18" t="s">
        <v>104</v>
      </c>
      <c r="E78" s="13">
        <v>2.5099999999999998</v>
      </c>
      <c r="F78" s="13" t="s">
        <v>20</v>
      </c>
      <c r="G78" s="13"/>
      <c r="H78" s="15">
        <f t="shared" si="17"/>
        <v>100000</v>
      </c>
      <c r="I78" s="15">
        <f t="shared" si="15"/>
        <v>-100000</v>
      </c>
      <c r="J78" s="16">
        <f t="shared" si="16"/>
        <v>5019450</v>
      </c>
    </row>
    <row r="79" spans="1:10">
      <c r="A79" s="11" t="s">
        <v>162</v>
      </c>
      <c r="B79" s="41">
        <v>45539</v>
      </c>
      <c r="C79" s="13" t="s">
        <v>1472</v>
      </c>
      <c r="D79" s="18" t="s">
        <v>1479</v>
      </c>
      <c r="E79" s="13">
        <v>1.8</v>
      </c>
      <c r="F79" s="13" t="s">
        <v>20</v>
      </c>
      <c r="G79" s="13"/>
      <c r="H79" s="15">
        <f t="shared" si="17"/>
        <v>100000</v>
      </c>
      <c r="I79" s="15">
        <f t="shared" si="15"/>
        <v>-100000</v>
      </c>
      <c r="J79" s="16">
        <f t="shared" si="16"/>
        <v>4919450</v>
      </c>
    </row>
    <row r="80" spans="1:10">
      <c r="A80" s="11" t="s">
        <v>163</v>
      </c>
      <c r="B80" s="41">
        <v>45539</v>
      </c>
      <c r="C80" s="13" t="s">
        <v>1480</v>
      </c>
      <c r="D80" s="14" t="s">
        <v>16</v>
      </c>
      <c r="E80" s="13">
        <v>2.9</v>
      </c>
      <c r="F80" s="13" t="s">
        <v>20</v>
      </c>
      <c r="G80" s="13"/>
      <c r="H80" s="49">
        <f>$C$3*2</f>
        <v>200000</v>
      </c>
      <c r="I80" s="15">
        <f t="shared" si="15"/>
        <v>-200000</v>
      </c>
      <c r="J80" s="16">
        <f t="shared" si="16"/>
        <v>4719450</v>
      </c>
    </row>
    <row r="81" spans="1:10">
      <c r="A81" s="11" t="s">
        <v>164</v>
      </c>
      <c r="B81" s="41">
        <v>45539</v>
      </c>
      <c r="C81" s="13" t="s">
        <v>1481</v>
      </c>
      <c r="D81" s="14" t="s">
        <v>16</v>
      </c>
      <c r="E81" s="13">
        <v>2.2000000000000002</v>
      </c>
      <c r="F81" s="13" t="s">
        <v>20</v>
      </c>
      <c r="G81" s="13"/>
      <c r="H81" s="15">
        <f t="shared" ref="H81:H144" si="18">$C$3</f>
        <v>100000</v>
      </c>
      <c r="I81" s="15">
        <f t="shared" si="15"/>
        <v>-100000</v>
      </c>
      <c r="J81" s="16">
        <f t="shared" si="16"/>
        <v>4619450</v>
      </c>
    </row>
    <row r="82" spans="1:10">
      <c r="A82" s="11" t="s">
        <v>165</v>
      </c>
      <c r="B82" s="41">
        <v>45539</v>
      </c>
      <c r="C82" s="13" t="s">
        <v>1481</v>
      </c>
      <c r="D82" s="18" t="s">
        <v>24</v>
      </c>
      <c r="E82" s="13">
        <v>1.84</v>
      </c>
      <c r="F82" s="13" t="s">
        <v>20</v>
      </c>
      <c r="G82" s="13"/>
      <c r="H82" s="15">
        <f t="shared" si="18"/>
        <v>100000</v>
      </c>
      <c r="I82" s="15">
        <f t="shared" si="15"/>
        <v>-100000</v>
      </c>
      <c r="J82" s="16">
        <f t="shared" si="16"/>
        <v>4519450</v>
      </c>
    </row>
    <row r="83" spans="1:10">
      <c r="A83" s="11" t="s">
        <v>166</v>
      </c>
      <c r="B83" s="41">
        <v>45539</v>
      </c>
      <c r="C83" s="13" t="s">
        <v>1482</v>
      </c>
      <c r="D83" s="14" t="s">
        <v>16</v>
      </c>
      <c r="E83" s="13">
        <v>2.37</v>
      </c>
      <c r="F83" s="13" t="s">
        <v>20</v>
      </c>
      <c r="G83" s="13"/>
      <c r="H83" s="15">
        <f t="shared" si="18"/>
        <v>100000</v>
      </c>
      <c r="I83" s="15">
        <f t="shared" si="15"/>
        <v>-100000</v>
      </c>
      <c r="J83" s="16">
        <f t="shared" si="16"/>
        <v>4419450</v>
      </c>
    </row>
    <row r="84" spans="1:10">
      <c r="A84" s="11" t="s">
        <v>167</v>
      </c>
      <c r="B84" s="41">
        <v>45539</v>
      </c>
      <c r="C84" s="13" t="s">
        <v>1482</v>
      </c>
      <c r="D84" s="18" t="s">
        <v>22</v>
      </c>
      <c r="E84" s="13">
        <v>1.81</v>
      </c>
      <c r="F84" s="13" t="s">
        <v>20</v>
      </c>
      <c r="G84" s="13"/>
      <c r="H84" s="15">
        <f t="shared" si="18"/>
        <v>100000</v>
      </c>
      <c r="I84" s="15">
        <f t="shared" si="15"/>
        <v>-100000</v>
      </c>
      <c r="J84" s="16">
        <f t="shared" si="16"/>
        <v>4319450</v>
      </c>
    </row>
    <row r="85" spans="1:10">
      <c r="A85" s="11" t="s">
        <v>168</v>
      </c>
      <c r="B85" s="41">
        <v>45539</v>
      </c>
      <c r="C85" s="13" t="s">
        <v>1483</v>
      </c>
      <c r="D85" s="14" t="s">
        <v>16</v>
      </c>
      <c r="E85" s="13">
        <v>2.8</v>
      </c>
      <c r="F85" s="13" t="s">
        <v>20</v>
      </c>
      <c r="G85" s="13"/>
      <c r="H85" s="15">
        <f t="shared" si="18"/>
        <v>100000</v>
      </c>
      <c r="I85" s="15">
        <f t="shared" si="15"/>
        <v>-100000</v>
      </c>
      <c r="J85" s="16">
        <f t="shared" si="16"/>
        <v>4219450</v>
      </c>
    </row>
    <row r="86" spans="1:10">
      <c r="A86" s="11" t="s">
        <v>169</v>
      </c>
      <c r="B86" s="41">
        <v>45539</v>
      </c>
      <c r="C86" s="13" t="s">
        <v>1483</v>
      </c>
      <c r="D86" s="14" t="s">
        <v>19</v>
      </c>
      <c r="E86" s="13">
        <v>6.75</v>
      </c>
      <c r="F86" s="13" t="s">
        <v>20</v>
      </c>
      <c r="G86" s="13"/>
      <c r="H86" s="15">
        <f t="shared" si="18"/>
        <v>100000</v>
      </c>
      <c r="I86" s="15">
        <f t="shared" si="15"/>
        <v>-100000</v>
      </c>
      <c r="J86" s="16">
        <f t="shared" si="16"/>
        <v>4119450</v>
      </c>
    </row>
    <row r="87" spans="1:10">
      <c r="A87" s="42" t="s">
        <v>170</v>
      </c>
      <c r="B87" s="41">
        <v>45539</v>
      </c>
      <c r="C87" s="13" t="s">
        <v>1483</v>
      </c>
      <c r="D87" s="18" t="s">
        <v>24</v>
      </c>
      <c r="E87" s="13">
        <v>2.63</v>
      </c>
      <c r="F87" s="13" t="s">
        <v>20</v>
      </c>
      <c r="G87" s="13"/>
      <c r="H87" s="15">
        <f t="shared" si="18"/>
        <v>100000</v>
      </c>
      <c r="I87" s="15">
        <f t="shared" si="15"/>
        <v>-100000</v>
      </c>
      <c r="J87" s="16">
        <f t="shared" si="16"/>
        <v>4019450</v>
      </c>
    </row>
    <row r="88" spans="1:10">
      <c r="A88" s="11" t="s">
        <v>171</v>
      </c>
      <c r="B88" s="41">
        <v>45539</v>
      </c>
      <c r="C88" s="13" t="s">
        <v>1484</v>
      </c>
      <c r="D88" s="14" t="s">
        <v>16</v>
      </c>
      <c r="E88" s="13">
        <v>3.5</v>
      </c>
      <c r="F88" s="13" t="s">
        <v>20</v>
      </c>
      <c r="G88" s="13"/>
      <c r="H88" s="15">
        <f t="shared" si="18"/>
        <v>100000</v>
      </c>
      <c r="I88" s="15">
        <f t="shared" si="15"/>
        <v>-100000</v>
      </c>
      <c r="J88" s="16">
        <f t="shared" si="16"/>
        <v>3919450</v>
      </c>
    </row>
    <row r="89" spans="1:10" ht="15" thickBot="1">
      <c r="A89" s="11" t="s">
        <v>172</v>
      </c>
      <c r="B89" s="46">
        <v>45539</v>
      </c>
      <c r="C89" s="43" t="s">
        <v>1484</v>
      </c>
      <c r="D89" s="44" t="s">
        <v>110</v>
      </c>
      <c r="E89" s="43">
        <v>1.88</v>
      </c>
      <c r="F89" s="43" t="s">
        <v>20</v>
      </c>
      <c r="G89" s="43"/>
      <c r="H89" s="15">
        <f t="shared" si="18"/>
        <v>100000</v>
      </c>
      <c r="I89" s="15">
        <f t="shared" si="15"/>
        <v>-100000</v>
      </c>
      <c r="J89" s="16">
        <f t="shared" si="16"/>
        <v>3819450</v>
      </c>
    </row>
    <row r="90" spans="1:10" ht="15" thickTop="1">
      <c r="A90" s="11" t="s">
        <v>173</v>
      </c>
      <c r="B90" s="41">
        <v>45540</v>
      </c>
      <c r="C90" s="13" t="s">
        <v>1485</v>
      </c>
      <c r="D90" s="14" t="s">
        <v>16</v>
      </c>
      <c r="E90" s="13">
        <v>1.96</v>
      </c>
      <c r="F90" s="13" t="s">
        <v>20</v>
      </c>
      <c r="G90" s="13"/>
      <c r="H90" s="15">
        <f t="shared" si="18"/>
        <v>100000</v>
      </c>
      <c r="I90" s="15">
        <f t="shared" si="15"/>
        <v>-100000</v>
      </c>
      <c r="J90" s="16">
        <f t="shared" si="16"/>
        <v>3719450</v>
      </c>
    </row>
    <row r="91" spans="1:10">
      <c r="A91" s="11" t="s">
        <v>174</v>
      </c>
      <c r="B91" s="41">
        <v>45540</v>
      </c>
      <c r="C91" s="13" t="s">
        <v>1485</v>
      </c>
      <c r="D91" s="18" t="s">
        <v>1474</v>
      </c>
      <c r="E91" s="13">
        <v>2.57</v>
      </c>
      <c r="F91" s="13" t="s">
        <v>17</v>
      </c>
      <c r="G91" s="52">
        <v>1</v>
      </c>
      <c r="H91" s="15">
        <f t="shared" si="18"/>
        <v>100000</v>
      </c>
      <c r="I91" s="15">
        <f t="shared" si="15"/>
        <v>0</v>
      </c>
      <c r="J91" s="16">
        <f t="shared" si="16"/>
        <v>3719450</v>
      </c>
    </row>
    <row r="92" spans="1:10">
      <c r="A92" s="11" t="s">
        <v>175</v>
      </c>
      <c r="B92" s="41">
        <v>45540</v>
      </c>
      <c r="C92" s="13" t="s">
        <v>1485</v>
      </c>
      <c r="D92" s="18" t="s">
        <v>116</v>
      </c>
      <c r="E92" s="13">
        <v>3.05</v>
      </c>
      <c r="F92" s="13" t="s">
        <v>20</v>
      </c>
      <c r="G92" s="13"/>
      <c r="H92" s="15">
        <f t="shared" si="18"/>
        <v>100000</v>
      </c>
      <c r="I92" s="15">
        <f t="shared" si="15"/>
        <v>-100000</v>
      </c>
      <c r="J92" s="16">
        <f t="shared" si="16"/>
        <v>3619450</v>
      </c>
    </row>
    <row r="93" spans="1:10">
      <c r="A93" s="11" t="s">
        <v>176</v>
      </c>
      <c r="B93" s="41">
        <v>45540</v>
      </c>
      <c r="C93" s="13" t="s">
        <v>1486</v>
      </c>
      <c r="D93" s="14" t="s">
        <v>16</v>
      </c>
      <c r="E93" s="13">
        <v>3</v>
      </c>
      <c r="F93" s="13" t="s">
        <v>20</v>
      </c>
      <c r="G93" s="13"/>
      <c r="H93" s="15">
        <f t="shared" si="18"/>
        <v>100000</v>
      </c>
      <c r="I93" s="15">
        <f t="shared" si="15"/>
        <v>-100000</v>
      </c>
      <c r="J93" s="16">
        <f t="shared" si="16"/>
        <v>3519450</v>
      </c>
    </row>
    <row r="94" spans="1:10">
      <c r="A94" s="11" t="s">
        <v>177</v>
      </c>
      <c r="B94" s="41">
        <v>45540</v>
      </c>
      <c r="C94" s="13" t="s">
        <v>1486</v>
      </c>
      <c r="D94" s="18" t="s">
        <v>28</v>
      </c>
      <c r="E94" s="13">
        <v>2.11</v>
      </c>
      <c r="F94" s="13" t="s">
        <v>17</v>
      </c>
      <c r="G94" s="13"/>
      <c r="H94" s="15">
        <f t="shared" si="18"/>
        <v>100000</v>
      </c>
      <c r="I94" s="15">
        <f t="shared" si="15"/>
        <v>110999.99999999999</v>
      </c>
      <c r="J94" s="16">
        <f t="shared" si="16"/>
        <v>3630450</v>
      </c>
    </row>
    <row r="95" spans="1:10">
      <c r="A95" s="11" t="s">
        <v>178</v>
      </c>
      <c r="B95" s="41">
        <v>45540</v>
      </c>
      <c r="C95" s="13" t="s">
        <v>1487</v>
      </c>
      <c r="D95" s="18" t="s">
        <v>28</v>
      </c>
      <c r="E95" s="13">
        <v>1.99</v>
      </c>
      <c r="F95" s="13" t="s">
        <v>17</v>
      </c>
      <c r="G95" s="13"/>
      <c r="H95" s="15">
        <f t="shared" si="18"/>
        <v>100000</v>
      </c>
      <c r="I95" s="15">
        <f t="shared" si="15"/>
        <v>99000</v>
      </c>
      <c r="J95" s="16">
        <f t="shared" si="16"/>
        <v>3729450</v>
      </c>
    </row>
    <row r="96" spans="1:10">
      <c r="A96" s="11" t="s">
        <v>179</v>
      </c>
      <c r="B96" s="41">
        <v>45540</v>
      </c>
      <c r="C96" s="13" t="s">
        <v>1487</v>
      </c>
      <c r="D96" s="18" t="s">
        <v>22</v>
      </c>
      <c r="E96" s="13">
        <v>2.29</v>
      </c>
      <c r="F96" s="13" t="s">
        <v>17</v>
      </c>
      <c r="G96" s="13"/>
      <c r="H96" s="15">
        <f t="shared" si="18"/>
        <v>100000</v>
      </c>
      <c r="I96" s="15">
        <f t="shared" si="15"/>
        <v>129000</v>
      </c>
      <c r="J96" s="16">
        <f t="shared" si="16"/>
        <v>3858450</v>
      </c>
    </row>
    <row r="97" spans="1:10">
      <c r="A97" s="11" t="s">
        <v>180</v>
      </c>
      <c r="B97" s="41">
        <v>45540</v>
      </c>
      <c r="C97" s="13" t="s">
        <v>1488</v>
      </c>
      <c r="D97" s="18" t="s">
        <v>110</v>
      </c>
      <c r="E97" s="13">
        <v>2.16</v>
      </c>
      <c r="F97" s="13" t="s">
        <v>20</v>
      </c>
      <c r="G97" s="13"/>
      <c r="H97" s="15">
        <f t="shared" si="18"/>
        <v>100000</v>
      </c>
      <c r="I97" s="15">
        <f t="shared" si="15"/>
        <v>-100000</v>
      </c>
      <c r="J97" s="16">
        <f t="shared" si="16"/>
        <v>3758450</v>
      </c>
    </row>
    <row r="98" spans="1:10">
      <c r="A98" s="11" t="s">
        <v>181</v>
      </c>
      <c r="B98" s="41">
        <v>45540</v>
      </c>
      <c r="C98" s="13" t="s">
        <v>1489</v>
      </c>
      <c r="D98" s="14" t="s">
        <v>16</v>
      </c>
      <c r="E98" s="13">
        <v>3</v>
      </c>
      <c r="F98" s="13" t="s">
        <v>20</v>
      </c>
      <c r="G98" s="13"/>
      <c r="H98" s="15">
        <f t="shared" si="18"/>
        <v>100000</v>
      </c>
      <c r="I98" s="15">
        <f t="shared" si="15"/>
        <v>-100000</v>
      </c>
      <c r="J98" s="16">
        <f t="shared" si="16"/>
        <v>3658450</v>
      </c>
    </row>
    <row r="99" spans="1:10">
      <c r="A99" s="11" t="s">
        <v>182</v>
      </c>
      <c r="B99" s="41">
        <v>45540</v>
      </c>
      <c r="C99" s="13" t="s">
        <v>1489</v>
      </c>
      <c r="D99" s="18" t="s">
        <v>28</v>
      </c>
      <c r="E99" s="13">
        <v>2.14</v>
      </c>
      <c r="F99" s="13" t="s">
        <v>20</v>
      </c>
      <c r="G99" s="13"/>
      <c r="H99" s="15">
        <f t="shared" si="18"/>
        <v>100000</v>
      </c>
      <c r="I99" s="15">
        <f t="shared" si="15"/>
        <v>-100000</v>
      </c>
      <c r="J99" s="16">
        <f t="shared" si="16"/>
        <v>3558450</v>
      </c>
    </row>
    <row r="100" spans="1:10">
      <c r="A100" s="11" t="s">
        <v>183</v>
      </c>
      <c r="B100" s="41">
        <v>45540</v>
      </c>
      <c r="C100" s="13" t="s">
        <v>1490</v>
      </c>
      <c r="D100" s="14" t="s">
        <v>16</v>
      </c>
      <c r="E100" s="13">
        <v>2.5099999999999998</v>
      </c>
      <c r="F100" s="13" t="s">
        <v>17</v>
      </c>
      <c r="G100" s="52">
        <v>1</v>
      </c>
      <c r="H100" s="15">
        <f t="shared" si="18"/>
        <v>100000</v>
      </c>
      <c r="I100" s="15">
        <f t="shared" si="15"/>
        <v>0</v>
      </c>
      <c r="J100" s="16">
        <f t="shared" si="16"/>
        <v>3558450</v>
      </c>
    </row>
    <row r="101" spans="1:10">
      <c r="A101" s="11" t="s">
        <v>184</v>
      </c>
      <c r="B101" s="41">
        <v>45540</v>
      </c>
      <c r="C101" s="13" t="s">
        <v>1490</v>
      </c>
      <c r="D101" s="18" t="s">
        <v>28</v>
      </c>
      <c r="E101" s="13">
        <v>1.84</v>
      </c>
      <c r="F101" s="13" t="s">
        <v>17</v>
      </c>
      <c r="G101" s="52">
        <v>1</v>
      </c>
      <c r="H101" s="15">
        <f t="shared" si="18"/>
        <v>100000</v>
      </c>
      <c r="I101" s="15">
        <f t="shared" ref="I101:I164" si="19">IF(G101&lt;&gt;"",IF(F101="nyertes",(G101-1)*H101,H101*(-1)),IF(F101="nyertes",(E101-1)*H101,H101*(-1)))</f>
        <v>0</v>
      </c>
      <c r="J101" s="16">
        <f t="shared" si="16"/>
        <v>3558450</v>
      </c>
    </row>
    <row r="102" spans="1:10">
      <c r="A102" s="11" t="s">
        <v>185</v>
      </c>
      <c r="B102" s="41">
        <v>45540</v>
      </c>
      <c r="C102" s="13" t="s">
        <v>1491</v>
      </c>
      <c r="D102" s="14" t="s">
        <v>16</v>
      </c>
      <c r="E102" s="13">
        <v>3.35</v>
      </c>
      <c r="F102" s="13" t="s">
        <v>17</v>
      </c>
      <c r="G102" s="52">
        <v>1</v>
      </c>
      <c r="H102" s="15">
        <f t="shared" si="18"/>
        <v>100000</v>
      </c>
      <c r="I102" s="15">
        <f t="shared" si="19"/>
        <v>0</v>
      </c>
      <c r="J102" s="16">
        <f t="shared" ref="J102:J165" si="20">J101+I102</f>
        <v>3558450</v>
      </c>
    </row>
    <row r="103" spans="1:10">
      <c r="A103" s="11" t="s">
        <v>186</v>
      </c>
      <c r="B103" s="41">
        <v>45540</v>
      </c>
      <c r="C103" s="13" t="s">
        <v>1491</v>
      </c>
      <c r="D103" s="18" t="s">
        <v>28</v>
      </c>
      <c r="E103" s="13">
        <v>2.33</v>
      </c>
      <c r="F103" s="13" t="s">
        <v>17</v>
      </c>
      <c r="G103" s="52">
        <v>1</v>
      </c>
      <c r="H103" s="15">
        <f t="shared" si="18"/>
        <v>100000</v>
      </c>
      <c r="I103" s="15">
        <f t="shared" si="19"/>
        <v>0</v>
      </c>
      <c r="J103" s="16">
        <f t="shared" si="20"/>
        <v>3558450</v>
      </c>
    </row>
    <row r="104" spans="1:10">
      <c r="A104" s="11" t="s">
        <v>187</v>
      </c>
      <c r="B104" s="41">
        <v>45540</v>
      </c>
      <c r="C104" s="13" t="s">
        <v>1492</v>
      </c>
      <c r="D104" s="14" t="s">
        <v>16</v>
      </c>
      <c r="E104" s="13">
        <v>2.0099999999999998</v>
      </c>
      <c r="F104" s="13" t="s">
        <v>17</v>
      </c>
      <c r="G104" s="13"/>
      <c r="H104" s="15">
        <f t="shared" si="18"/>
        <v>100000</v>
      </c>
      <c r="I104" s="15">
        <f t="shared" si="19"/>
        <v>100999.99999999999</v>
      </c>
      <c r="J104" s="16">
        <f t="shared" si="20"/>
        <v>3659450</v>
      </c>
    </row>
    <row r="105" spans="1:10">
      <c r="A105" s="11" t="s">
        <v>188</v>
      </c>
      <c r="B105" s="41">
        <v>45540</v>
      </c>
      <c r="C105" s="13" t="s">
        <v>1492</v>
      </c>
      <c r="D105" s="18" t="s">
        <v>72</v>
      </c>
      <c r="E105" s="13">
        <v>2.0099999999999998</v>
      </c>
      <c r="F105" s="13" t="s">
        <v>20</v>
      </c>
      <c r="G105" s="13"/>
      <c r="H105" s="15">
        <f t="shared" si="18"/>
        <v>100000</v>
      </c>
      <c r="I105" s="15">
        <f t="shared" si="19"/>
        <v>-100000</v>
      </c>
      <c r="J105" s="16">
        <f t="shared" si="20"/>
        <v>3559450</v>
      </c>
    </row>
    <row r="106" spans="1:10">
      <c r="A106" s="11" t="s">
        <v>189</v>
      </c>
      <c r="B106" s="41">
        <v>45540</v>
      </c>
      <c r="C106" s="13" t="s">
        <v>1492</v>
      </c>
      <c r="D106" s="18" t="s">
        <v>1473</v>
      </c>
      <c r="E106" s="13">
        <v>2.23</v>
      </c>
      <c r="F106" s="13" t="s">
        <v>20</v>
      </c>
      <c r="G106" s="13"/>
      <c r="H106" s="15">
        <f t="shared" si="18"/>
        <v>100000</v>
      </c>
      <c r="I106" s="15">
        <f t="shared" si="19"/>
        <v>-100000</v>
      </c>
      <c r="J106" s="16">
        <f t="shared" si="20"/>
        <v>3459450</v>
      </c>
    </row>
    <row r="107" spans="1:10" ht="15" thickBot="1">
      <c r="A107" s="11" t="s">
        <v>190</v>
      </c>
      <c r="B107" s="46">
        <v>45540</v>
      </c>
      <c r="C107" s="43" t="s">
        <v>1493</v>
      </c>
      <c r="D107" s="44" t="s">
        <v>16</v>
      </c>
      <c r="E107" s="43">
        <v>3.65</v>
      </c>
      <c r="F107" s="43" t="s">
        <v>20</v>
      </c>
      <c r="G107" s="43"/>
      <c r="H107" s="15">
        <f t="shared" si="18"/>
        <v>100000</v>
      </c>
      <c r="I107" s="15">
        <f t="shared" si="19"/>
        <v>-100000</v>
      </c>
      <c r="J107" s="16">
        <f t="shared" si="20"/>
        <v>3359450</v>
      </c>
    </row>
    <row r="108" spans="1:10" ht="15" thickTop="1">
      <c r="A108" s="11" t="s">
        <v>191</v>
      </c>
      <c r="B108" s="41">
        <v>45540</v>
      </c>
      <c r="C108" s="13" t="s">
        <v>1493</v>
      </c>
      <c r="D108" s="18" t="s">
        <v>110</v>
      </c>
      <c r="E108" s="13">
        <v>1.94</v>
      </c>
      <c r="F108" s="13" t="s">
        <v>20</v>
      </c>
      <c r="G108" s="13"/>
      <c r="H108" s="15">
        <f t="shared" si="18"/>
        <v>100000</v>
      </c>
      <c r="I108" s="15">
        <f t="shared" si="19"/>
        <v>-100000</v>
      </c>
      <c r="J108" s="16">
        <f t="shared" si="20"/>
        <v>3259450</v>
      </c>
    </row>
    <row r="109" spans="1:10">
      <c r="A109" s="11" t="s">
        <v>192</v>
      </c>
      <c r="B109" s="41">
        <v>45541</v>
      </c>
      <c r="C109" s="47" t="s">
        <v>1494</v>
      </c>
      <c r="D109" s="18" t="s">
        <v>28</v>
      </c>
      <c r="E109" s="47">
        <v>1.83</v>
      </c>
      <c r="F109" s="14" t="s">
        <v>20</v>
      </c>
      <c r="G109" s="47"/>
      <c r="H109" s="15">
        <f t="shared" si="18"/>
        <v>100000</v>
      </c>
      <c r="I109" s="15">
        <f t="shared" si="19"/>
        <v>-100000</v>
      </c>
      <c r="J109" s="16">
        <f t="shared" si="20"/>
        <v>3159450</v>
      </c>
    </row>
    <row r="110" spans="1:10">
      <c r="A110" s="11" t="s">
        <v>193</v>
      </c>
      <c r="B110" s="41">
        <v>45541</v>
      </c>
      <c r="C110" s="47" t="s">
        <v>1495</v>
      </c>
      <c r="D110" s="18" t="s">
        <v>28</v>
      </c>
      <c r="E110" s="47">
        <v>1.71</v>
      </c>
      <c r="F110" s="14" t="s">
        <v>20</v>
      </c>
      <c r="G110" s="47"/>
      <c r="H110" s="15">
        <f t="shared" si="18"/>
        <v>100000</v>
      </c>
      <c r="I110" s="15">
        <f t="shared" si="19"/>
        <v>-100000</v>
      </c>
      <c r="J110" s="16">
        <f t="shared" si="20"/>
        <v>3059450</v>
      </c>
    </row>
    <row r="111" spans="1:10">
      <c r="A111" s="11" t="s">
        <v>194</v>
      </c>
      <c r="B111" s="41">
        <v>45541</v>
      </c>
      <c r="C111" s="47" t="s">
        <v>1496</v>
      </c>
      <c r="D111" s="18" t="s">
        <v>28</v>
      </c>
      <c r="E111" s="47">
        <v>1.77</v>
      </c>
      <c r="F111" s="14" t="s">
        <v>17</v>
      </c>
      <c r="G111" s="47"/>
      <c r="H111" s="15">
        <f t="shared" si="18"/>
        <v>100000</v>
      </c>
      <c r="I111" s="15">
        <f t="shared" si="19"/>
        <v>77000</v>
      </c>
      <c r="J111" s="16">
        <f t="shared" si="20"/>
        <v>3136450</v>
      </c>
    </row>
    <row r="112" spans="1:10">
      <c r="A112" s="11" t="s">
        <v>195</v>
      </c>
      <c r="B112" s="41">
        <v>45541</v>
      </c>
      <c r="C112" s="47" t="s">
        <v>1497</v>
      </c>
      <c r="D112" s="18" t="s">
        <v>22</v>
      </c>
      <c r="E112" s="47">
        <v>1.76</v>
      </c>
      <c r="F112" s="14" t="s">
        <v>20</v>
      </c>
      <c r="G112" s="47"/>
      <c r="H112" s="15">
        <f t="shared" si="18"/>
        <v>100000</v>
      </c>
      <c r="I112" s="15">
        <f t="shared" si="19"/>
        <v>-100000</v>
      </c>
      <c r="J112" s="16">
        <f t="shared" si="20"/>
        <v>3036450</v>
      </c>
    </row>
    <row r="113" spans="1:10">
      <c r="A113" s="11" t="s">
        <v>196</v>
      </c>
      <c r="B113" s="41">
        <v>45541</v>
      </c>
      <c r="C113" s="47" t="s">
        <v>1498</v>
      </c>
      <c r="D113" s="14" t="s">
        <v>16</v>
      </c>
      <c r="E113" s="47">
        <v>2.11</v>
      </c>
      <c r="F113" s="14" t="s">
        <v>17</v>
      </c>
      <c r="G113" s="47"/>
      <c r="H113" s="15">
        <f t="shared" si="18"/>
        <v>100000</v>
      </c>
      <c r="I113" s="15">
        <f t="shared" si="19"/>
        <v>110999.99999999999</v>
      </c>
      <c r="J113" s="16">
        <f t="shared" si="20"/>
        <v>3147450</v>
      </c>
    </row>
    <row r="114" spans="1:10">
      <c r="A114" s="11" t="s">
        <v>197</v>
      </c>
      <c r="B114" s="41">
        <v>45541</v>
      </c>
      <c r="C114" s="47" t="s">
        <v>1498</v>
      </c>
      <c r="D114" s="18" t="s">
        <v>24</v>
      </c>
      <c r="E114" s="47">
        <v>1.7</v>
      </c>
      <c r="F114" s="14" t="s">
        <v>17</v>
      </c>
      <c r="G114" s="47"/>
      <c r="H114" s="15">
        <f t="shared" si="18"/>
        <v>100000</v>
      </c>
      <c r="I114" s="15">
        <f t="shared" si="19"/>
        <v>70000</v>
      </c>
      <c r="J114" s="16">
        <f t="shared" si="20"/>
        <v>3217450</v>
      </c>
    </row>
    <row r="115" spans="1:10">
      <c r="A115" s="11" t="s">
        <v>198</v>
      </c>
      <c r="B115" s="41">
        <v>45541</v>
      </c>
      <c r="C115" s="47" t="s">
        <v>1499</v>
      </c>
      <c r="D115" s="14" t="s">
        <v>16</v>
      </c>
      <c r="E115" s="47">
        <v>2.9</v>
      </c>
      <c r="F115" s="14" t="s">
        <v>17</v>
      </c>
      <c r="G115" s="47"/>
      <c r="H115" s="15">
        <f t="shared" si="18"/>
        <v>100000</v>
      </c>
      <c r="I115" s="15">
        <f t="shared" si="19"/>
        <v>190000</v>
      </c>
      <c r="J115" s="16">
        <f t="shared" si="20"/>
        <v>3407450</v>
      </c>
    </row>
    <row r="116" spans="1:10">
      <c r="A116" s="11" t="s">
        <v>199</v>
      </c>
      <c r="B116" s="41">
        <v>45541</v>
      </c>
      <c r="C116" s="47" t="s">
        <v>1499</v>
      </c>
      <c r="D116" s="18" t="s">
        <v>28</v>
      </c>
      <c r="E116" s="47">
        <v>2.08</v>
      </c>
      <c r="F116" s="14" t="s">
        <v>20</v>
      </c>
      <c r="G116" s="47"/>
      <c r="H116" s="15">
        <f t="shared" si="18"/>
        <v>100000</v>
      </c>
      <c r="I116" s="15">
        <f t="shared" si="19"/>
        <v>-100000</v>
      </c>
      <c r="J116" s="16">
        <f t="shared" si="20"/>
        <v>3307450</v>
      </c>
    </row>
    <row r="117" spans="1:10">
      <c r="A117" s="11" t="s">
        <v>200</v>
      </c>
      <c r="B117" s="41">
        <v>45541</v>
      </c>
      <c r="C117" s="47" t="s">
        <v>1500</v>
      </c>
      <c r="D117" s="14" t="s">
        <v>16</v>
      </c>
      <c r="E117" s="47">
        <v>1.84</v>
      </c>
      <c r="F117" s="47" t="s">
        <v>17</v>
      </c>
      <c r="G117" s="47"/>
      <c r="H117" s="15">
        <f t="shared" si="18"/>
        <v>100000</v>
      </c>
      <c r="I117" s="15">
        <f t="shared" si="19"/>
        <v>84000.000000000015</v>
      </c>
      <c r="J117" s="16">
        <f t="shared" si="20"/>
        <v>3391450</v>
      </c>
    </row>
    <row r="118" spans="1:10">
      <c r="A118" s="11" t="s">
        <v>201</v>
      </c>
      <c r="B118" s="41">
        <v>45541</v>
      </c>
      <c r="C118" s="47" t="s">
        <v>1500</v>
      </c>
      <c r="D118" s="18" t="s">
        <v>1473</v>
      </c>
      <c r="E118" s="47">
        <v>1.8</v>
      </c>
      <c r="F118" s="47" t="s">
        <v>17</v>
      </c>
      <c r="G118" s="50">
        <v>1.4</v>
      </c>
      <c r="H118" s="15">
        <f t="shared" si="18"/>
        <v>100000</v>
      </c>
      <c r="I118" s="15">
        <f t="shared" si="19"/>
        <v>39999.999999999993</v>
      </c>
      <c r="J118" s="16">
        <f t="shared" si="20"/>
        <v>3431450</v>
      </c>
    </row>
    <row r="119" spans="1:10">
      <c r="A119" s="11" t="s">
        <v>202</v>
      </c>
      <c r="B119" s="41">
        <v>45541</v>
      </c>
      <c r="C119" s="47" t="s">
        <v>1500</v>
      </c>
      <c r="D119" s="18" t="s">
        <v>1474</v>
      </c>
      <c r="E119" s="47">
        <v>2</v>
      </c>
      <c r="F119" s="47" t="s">
        <v>17</v>
      </c>
      <c r="G119" s="51">
        <v>1</v>
      </c>
      <c r="H119" s="15">
        <f t="shared" si="18"/>
        <v>100000</v>
      </c>
      <c r="I119" s="15">
        <f t="shared" si="19"/>
        <v>0</v>
      </c>
      <c r="J119" s="16">
        <f t="shared" si="20"/>
        <v>3431450</v>
      </c>
    </row>
    <row r="120" spans="1:10">
      <c r="A120" s="11" t="s">
        <v>203</v>
      </c>
      <c r="B120" s="41">
        <v>45541</v>
      </c>
      <c r="C120" s="47" t="s">
        <v>1501</v>
      </c>
      <c r="D120" s="14" t="s">
        <v>16</v>
      </c>
      <c r="E120" s="47">
        <v>2.85</v>
      </c>
      <c r="F120" s="47" t="s">
        <v>17</v>
      </c>
      <c r="G120" s="47"/>
      <c r="H120" s="15">
        <f t="shared" si="18"/>
        <v>100000</v>
      </c>
      <c r="I120" s="15">
        <f t="shared" si="19"/>
        <v>185000</v>
      </c>
      <c r="J120" s="16">
        <f t="shared" si="20"/>
        <v>3616450</v>
      </c>
    </row>
    <row r="121" spans="1:10">
      <c r="A121" s="11" t="s">
        <v>204</v>
      </c>
      <c r="B121" s="41">
        <v>45541</v>
      </c>
      <c r="C121" s="47" t="s">
        <v>1501</v>
      </c>
      <c r="D121" s="18" t="s">
        <v>28</v>
      </c>
      <c r="E121" s="47">
        <v>1.97</v>
      </c>
      <c r="F121" s="47" t="s">
        <v>17</v>
      </c>
      <c r="G121" s="47"/>
      <c r="H121" s="15">
        <f t="shared" si="18"/>
        <v>100000</v>
      </c>
      <c r="I121" s="15">
        <f t="shared" si="19"/>
        <v>97000</v>
      </c>
      <c r="J121" s="16">
        <f t="shared" si="20"/>
        <v>3713450</v>
      </c>
    </row>
    <row r="122" spans="1:10">
      <c r="A122" s="11" t="s">
        <v>205</v>
      </c>
      <c r="B122" s="41">
        <v>45541</v>
      </c>
      <c r="C122" s="47" t="s">
        <v>1502</v>
      </c>
      <c r="D122" s="14" t="s">
        <v>16</v>
      </c>
      <c r="E122" s="47">
        <v>2.4700000000000002</v>
      </c>
      <c r="F122" s="47" t="s">
        <v>17</v>
      </c>
      <c r="G122" s="47"/>
      <c r="H122" s="15">
        <f t="shared" si="18"/>
        <v>100000</v>
      </c>
      <c r="I122" s="15">
        <f t="shared" si="19"/>
        <v>147000.00000000003</v>
      </c>
      <c r="J122" s="16">
        <f t="shared" si="20"/>
        <v>3860450</v>
      </c>
    </row>
    <row r="123" spans="1:10">
      <c r="A123" s="11" t="s">
        <v>206</v>
      </c>
      <c r="B123" s="41">
        <v>45541</v>
      </c>
      <c r="C123" s="47" t="s">
        <v>1502</v>
      </c>
      <c r="D123" s="18" t="s">
        <v>22</v>
      </c>
      <c r="E123" s="47">
        <v>1.89</v>
      </c>
      <c r="F123" s="47" t="s">
        <v>17</v>
      </c>
      <c r="G123" s="47"/>
      <c r="H123" s="15">
        <f t="shared" si="18"/>
        <v>100000</v>
      </c>
      <c r="I123" s="15">
        <f t="shared" si="19"/>
        <v>88999.999999999985</v>
      </c>
      <c r="J123" s="16">
        <f t="shared" si="20"/>
        <v>3949450</v>
      </c>
    </row>
    <row r="124" spans="1:10">
      <c r="A124" s="11" t="s">
        <v>207</v>
      </c>
      <c r="B124" s="41">
        <v>45541</v>
      </c>
      <c r="C124" s="47" t="s">
        <v>1503</v>
      </c>
      <c r="D124" s="14" t="s">
        <v>16</v>
      </c>
      <c r="E124" s="47">
        <v>2.85</v>
      </c>
      <c r="F124" s="47" t="s">
        <v>20</v>
      </c>
      <c r="G124" s="47"/>
      <c r="H124" s="15">
        <f t="shared" si="18"/>
        <v>100000</v>
      </c>
      <c r="I124" s="15">
        <f t="shared" si="19"/>
        <v>-100000</v>
      </c>
      <c r="J124" s="16">
        <f t="shared" si="20"/>
        <v>3849450</v>
      </c>
    </row>
    <row r="125" spans="1:10" ht="15" thickBot="1">
      <c r="A125" s="11" t="s">
        <v>208</v>
      </c>
      <c r="B125" s="46">
        <v>45541</v>
      </c>
      <c r="C125" s="48" t="s">
        <v>1503</v>
      </c>
      <c r="D125" s="44" t="s">
        <v>28</v>
      </c>
      <c r="E125" s="48">
        <v>2.0099999999999998</v>
      </c>
      <c r="F125" s="48" t="s">
        <v>17</v>
      </c>
      <c r="G125" s="48"/>
      <c r="H125" s="15">
        <f t="shared" si="18"/>
        <v>100000</v>
      </c>
      <c r="I125" s="15">
        <f t="shared" si="19"/>
        <v>100999.99999999999</v>
      </c>
      <c r="J125" s="16">
        <f t="shared" si="20"/>
        <v>3950450</v>
      </c>
    </row>
    <row r="126" spans="1:10" ht="15" thickTop="1">
      <c r="A126" s="11" t="s">
        <v>209</v>
      </c>
      <c r="B126" s="41">
        <v>45542</v>
      </c>
      <c r="C126" s="14" t="s">
        <v>1504</v>
      </c>
      <c r="D126" s="14" t="s">
        <v>46</v>
      </c>
      <c r="E126" s="47">
        <v>1.71</v>
      </c>
      <c r="F126" s="47" t="s">
        <v>17</v>
      </c>
      <c r="G126" s="47"/>
      <c r="H126" s="15">
        <f t="shared" si="18"/>
        <v>100000</v>
      </c>
      <c r="I126" s="15">
        <f t="shared" si="19"/>
        <v>71000</v>
      </c>
      <c r="J126" s="16">
        <f t="shared" si="20"/>
        <v>4021450</v>
      </c>
    </row>
    <row r="127" spans="1:10">
      <c r="A127" s="11" t="s">
        <v>210</v>
      </c>
      <c r="B127" s="41">
        <v>45542</v>
      </c>
      <c r="C127" s="14" t="s">
        <v>1504</v>
      </c>
      <c r="D127" s="18" t="s">
        <v>72</v>
      </c>
      <c r="E127" s="47">
        <v>1.72</v>
      </c>
      <c r="F127" s="47" t="s">
        <v>20</v>
      </c>
      <c r="G127" s="47"/>
      <c r="H127" s="15">
        <f t="shared" si="18"/>
        <v>100000</v>
      </c>
      <c r="I127" s="15">
        <f t="shared" si="19"/>
        <v>-100000</v>
      </c>
      <c r="J127" s="16">
        <f t="shared" si="20"/>
        <v>3921450</v>
      </c>
    </row>
    <row r="128" spans="1:10">
      <c r="A128" s="11" t="s">
        <v>211</v>
      </c>
      <c r="B128" s="41">
        <v>45542</v>
      </c>
      <c r="C128" s="47" t="s">
        <v>1505</v>
      </c>
      <c r="D128" s="14" t="s">
        <v>37</v>
      </c>
      <c r="E128" s="47">
        <v>1.96</v>
      </c>
      <c r="F128" s="47" t="s">
        <v>20</v>
      </c>
      <c r="G128" s="47"/>
      <c r="H128" s="15">
        <f t="shared" si="18"/>
        <v>100000</v>
      </c>
      <c r="I128" s="15">
        <f t="shared" si="19"/>
        <v>-100000</v>
      </c>
      <c r="J128" s="16">
        <f t="shared" si="20"/>
        <v>3821450</v>
      </c>
    </row>
    <row r="129" spans="1:10">
      <c r="A129" s="11" t="s">
        <v>212</v>
      </c>
      <c r="B129" s="41">
        <v>45542</v>
      </c>
      <c r="C129" s="47" t="s">
        <v>1505</v>
      </c>
      <c r="D129" s="18" t="s">
        <v>28</v>
      </c>
      <c r="E129" s="47">
        <v>2.63</v>
      </c>
      <c r="F129" s="47" t="s">
        <v>20</v>
      </c>
      <c r="G129" s="47"/>
      <c r="H129" s="15">
        <f t="shared" si="18"/>
        <v>100000</v>
      </c>
      <c r="I129" s="15">
        <f t="shared" si="19"/>
        <v>-100000</v>
      </c>
      <c r="J129" s="16">
        <f t="shared" si="20"/>
        <v>3721450</v>
      </c>
    </row>
    <row r="130" spans="1:10">
      <c r="A130" s="11" t="s">
        <v>213</v>
      </c>
      <c r="B130" s="41">
        <v>45542</v>
      </c>
      <c r="C130" s="47" t="s">
        <v>1506</v>
      </c>
      <c r="D130" s="14" t="s">
        <v>16</v>
      </c>
      <c r="E130" s="47">
        <v>2.8</v>
      </c>
      <c r="F130" s="47" t="s">
        <v>20</v>
      </c>
      <c r="G130" s="47"/>
      <c r="H130" s="15">
        <f t="shared" si="18"/>
        <v>100000</v>
      </c>
      <c r="I130" s="15">
        <f t="shared" si="19"/>
        <v>-100000</v>
      </c>
      <c r="J130" s="16">
        <f t="shared" si="20"/>
        <v>3621450</v>
      </c>
    </row>
    <row r="131" spans="1:10">
      <c r="A131" s="11" t="s">
        <v>214</v>
      </c>
      <c r="B131" s="41">
        <v>45542</v>
      </c>
      <c r="C131" s="47" t="s">
        <v>1506</v>
      </c>
      <c r="D131" s="18" t="s">
        <v>28</v>
      </c>
      <c r="E131" s="47">
        <v>1.97</v>
      </c>
      <c r="F131" s="47" t="s">
        <v>20</v>
      </c>
      <c r="G131" s="47"/>
      <c r="H131" s="15">
        <f t="shared" si="18"/>
        <v>100000</v>
      </c>
      <c r="I131" s="15">
        <f t="shared" si="19"/>
        <v>-100000</v>
      </c>
      <c r="J131" s="16">
        <f t="shared" si="20"/>
        <v>3521450</v>
      </c>
    </row>
    <row r="132" spans="1:10">
      <c r="A132" s="11" t="s">
        <v>215</v>
      </c>
      <c r="B132" s="41">
        <v>45542</v>
      </c>
      <c r="C132" s="47" t="s">
        <v>1507</v>
      </c>
      <c r="D132" s="14" t="s">
        <v>144</v>
      </c>
      <c r="E132" s="47">
        <v>1.96</v>
      </c>
      <c r="F132" s="47" t="s">
        <v>17</v>
      </c>
      <c r="G132" s="50">
        <v>1.48</v>
      </c>
      <c r="H132" s="15">
        <f t="shared" si="18"/>
        <v>100000</v>
      </c>
      <c r="I132" s="15">
        <f t="shared" si="19"/>
        <v>48000</v>
      </c>
      <c r="J132" s="16">
        <f t="shared" si="20"/>
        <v>3569450</v>
      </c>
    </row>
    <row r="133" spans="1:10">
      <c r="A133" s="11" t="s">
        <v>216</v>
      </c>
      <c r="B133" s="41">
        <v>45542</v>
      </c>
      <c r="C133" s="47" t="s">
        <v>1508</v>
      </c>
      <c r="D133" s="14" t="s">
        <v>16</v>
      </c>
      <c r="E133" s="47">
        <v>2.62</v>
      </c>
      <c r="F133" s="47" t="s">
        <v>20</v>
      </c>
      <c r="G133" s="47"/>
      <c r="H133" s="15">
        <f t="shared" si="18"/>
        <v>100000</v>
      </c>
      <c r="I133" s="15">
        <f t="shared" si="19"/>
        <v>-100000</v>
      </c>
      <c r="J133" s="16">
        <f t="shared" si="20"/>
        <v>3469450</v>
      </c>
    </row>
    <row r="134" spans="1:10">
      <c r="A134" s="11" t="s">
        <v>217</v>
      </c>
      <c r="B134" s="41">
        <v>45542</v>
      </c>
      <c r="C134" s="47" t="s">
        <v>1508</v>
      </c>
      <c r="D134" s="18" t="s">
        <v>72</v>
      </c>
      <c r="E134" s="47">
        <v>2.21</v>
      </c>
      <c r="F134" s="47" t="s">
        <v>20</v>
      </c>
      <c r="G134" s="47"/>
      <c r="H134" s="15">
        <f t="shared" si="18"/>
        <v>100000</v>
      </c>
      <c r="I134" s="15">
        <f t="shared" si="19"/>
        <v>-100000</v>
      </c>
      <c r="J134" s="16">
        <f t="shared" si="20"/>
        <v>3369450</v>
      </c>
    </row>
    <row r="135" spans="1:10">
      <c r="A135" s="11" t="s">
        <v>218</v>
      </c>
      <c r="B135" s="41">
        <v>45542</v>
      </c>
      <c r="C135" s="47" t="s">
        <v>1509</v>
      </c>
      <c r="D135" s="14" t="s">
        <v>16</v>
      </c>
      <c r="E135" s="47">
        <v>2.5299999999999998</v>
      </c>
      <c r="F135" s="47" t="s">
        <v>20</v>
      </c>
      <c r="G135" s="47"/>
      <c r="H135" s="15">
        <f t="shared" si="18"/>
        <v>100000</v>
      </c>
      <c r="I135" s="15">
        <f t="shared" si="19"/>
        <v>-100000</v>
      </c>
      <c r="J135" s="16">
        <f t="shared" si="20"/>
        <v>3269450</v>
      </c>
    </row>
    <row r="136" spans="1:10">
      <c r="A136" s="11" t="s">
        <v>219</v>
      </c>
      <c r="B136" s="41">
        <v>45542</v>
      </c>
      <c r="C136" s="47" t="s">
        <v>1509</v>
      </c>
      <c r="D136" s="18" t="s">
        <v>28</v>
      </c>
      <c r="E136" s="47">
        <v>1.78</v>
      </c>
      <c r="F136" s="47" t="s">
        <v>20</v>
      </c>
      <c r="G136" s="47"/>
      <c r="H136" s="15">
        <f t="shared" si="18"/>
        <v>100000</v>
      </c>
      <c r="I136" s="15">
        <f t="shared" si="19"/>
        <v>-100000</v>
      </c>
      <c r="J136" s="16">
        <f t="shared" si="20"/>
        <v>3169450</v>
      </c>
    </row>
    <row r="137" spans="1:10">
      <c r="A137" s="11" t="s">
        <v>220</v>
      </c>
      <c r="B137" s="41">
        <v>45542</v>
      </c>
      <c r="C137" s="47" t="s">
        <v>1510</v>
      </c>
      <c r="D137" s="14" t="s">
        <v>16</v>
      </c>
      <c r="E137" s="47">
        <v>2.85</v>
      </c>
      <c r="F137" s="47" t="s">
        <v>17</v>
      </c>
      <c r="G137" s="47"/>
      <c r="H137" s="15">
        <f t="shared" si="18"/>
        <v>100000</v>
      </c>
      <c r="I137" s="15">
        <f t="shared" si="19"/>
        <v>185000</v>
      </c>
      <c r="J137" s="16">
        <f t="shared" si="20"/>
        <v>3354450</v>
      </c>
    </row>
    <row r="138" spans="1:10">
      <c r="A138" s="11" t="s">
        <v>221</v>
      </c>
      <c r="B138" s="41">
        <v>45542</v>
      </c>
      <c r="C138" s="47" t="s">
        <v>1510</v>
      </c>
      <c r="D138" s="18" t="s">
        <v>28</v>
      </c>
      <c r="E138" s="47">
        <v>2.0099999999999998</v>
      </c>
      <c r="F138" s="47" t="s">
        <v>17</v>
      </c>
      <c r="G138" s="47"/>
      <c r="H138" s="15">
        <f t="shared" si="18"/>
        <v>100000</v>
      </c>
      <c r="I138" s="15">
        <f t="shared" si="19"/>
        <v>100999.99999999999</v>
      </c>
      <c r="J138" s="16">
        <f t="shared" si="20"/>
        <v>3455450</v>
      </c>
    </row>
    <row r="139" spans="1:10">
      <c r="A139" s="11" t="s">
        <v>222</v>
      </c>
      <c r="B139" s="41">
        <v>45542</v>
      </c>
      <c r="C139" s="47" t="s">
        <v>1511</v>
      </c>
      <c r="D139" s="14" t="s">
        <v>16</v>
      </c>
      <c r="E139" s="47">
        <v>3.1</v>
      </c>
      <c r="F139" s="47" t="s">
        <v>20</v>
      </c>
      <c r="G139" s="47"/>
      <c r="H139" s="15">
        <f t="shared" si="18"/>
        <v>100000</v>
      </c>
      <c r="I139" s="15">
        <f t="shared" si="19"/>
        <v>-100000</v>
      </c>
      <c r="J139" s="16">
        <f t="shared" si="20"/>
        <v>3355450</v>
      </c>
    </row>
    <row r="140" spans="1:10">
      <c r="A140" s="11" t="s">
        <v>223</v>
      </c>
      <c r="B140" s="41">
        <v>45542</v>
      </c>
      <c r="C140" s="47" t="s">
        <v>1511</v>
      </c>
      <c r="D140" s="18" t="s">
        <v>28</v>
      </c>
      <c r="E140" s="47">
        <v>2.11</v>
      </c>
      <c r="F140" s="47" t="s">
        <v>20</v>
      </c>
      <c r="G140" s="47"/>
      <c r="H140" s="15">
        <f t="shared" si="18"/>
        <v>100000</v>
      </c>
      <c r="I140" s="15">
        <f t="shared" si="19"/>
        <v>-100000</v>
      </c>
      <c r="J140" s="16">
        <f t="shared" si="20"/>
        <v>3255450</v>
      </c>
    </row>
    <row r="141" spans="1:10">
      <c r="A141" s="11" t="s">
        <v>224</v>
      </c>
      <c r="B141" s="41">
        <v>45542</v>
      </c>
      <c r="C141" s="47" t="s">
        <v>1512</v>
      </c>
      <c r="D141" s="14" t="s">
        <v>16</v>
      </c>
      <c r="E141" s="47">
        <v>2.95</v>
      </c>
      <c r="F141" s="47" t="s">
        <v>20</v>
      </c>
      <c r="G141" s="47"/>
      <c r="H141" s="15">
        <f t="shared" si="18"/>
        <v>100000</v>
      </c>
      <c r="I141" s="15">
        <f t="shared" si="19"/>
        <v>-100000</v>
      </c>
      <c r="J141" s="16">
        <f t="shared" si="20"/>
        <v>3155450</v>
      </c>
    </row>
    <row r="142" spans="1:10">
      <c r="A142" s="11" t="s">
        <v>225</v>
      </c>
      <c r="B142" s="41">
        <v>45542</v>
      </c>
      <c r="C142" s="47" t="s">
        <v>1512</v>
      </c>
      <c r="D142" s="18" t="s">
        <v>28</v>
      </c>
      <c r="E142" s="47">
        <v>2.0499999999999998</v>
      </c>
      <c r="F142" s="47" t="s">
        <v>20</v>
      </c>
      <c r="G142" s="47"/>
      <c r="H142" s="15">
        <f t="shared" si="18"/>
        <v>100000</v>
      </c>
      <c r="I142" s="15">
        <f t="shared" si="19"/>
        <v>-100000</v>
      </c>
      <c r="J142" s="16">
        <f t="shared" si="20"/>
        <v>3055450</v>
      </c>
    </row>
    <row r="143" spans="1:10">
      <c r="A143" s="11" t="s">
        <v>226</v>
      </c>
      <c r="B143" s="41">
        <v>45542</v>
      </c>
      <c r="C143" s="47" t="s">
        <v>1513</v>
      </c>
      <c r="D143" s="18" t="s">
        <v>24</v>
      </c>
      <c r="E143" s="47">
        <v>2.0299999999999998</v>
      </c>
      <c r="F143" s="47" t="s">
        <v>17</v>
      </c>
      <c r="G143" s="51">
        <v>1</v>
      </c>
      <c r="H143" s="15">
        <f t="shared" si="18"/>
        <v>100000</v>
      </c>
      <c r="I143" s="15">
        <f t="shared" si="19"/>
        <v>0</v>
      </c>
      <c r="J143" s="16">
        <f t="shared" si="20"/>
        <v>3055450</v>
      </c>
    </row>
    <row r="144" spans="1:10">
      <c r="A144" s="11" t="s">
        <v>227</v>
      </c>
      <c r="B144" s="41">
        <v>45542</v>
      </c>
      <c r="C144" s="47" t="s">
        <v>1514</v>
      </c>
      <c r="D144" s="18" t="s">
        <v>28</v>
      </c>
      <c r="E144" s="47">
        <v>1.56</v>
      </c>
      <c r="F144" s="47" t="s">
        <v>17</v>
      </c>
      <c r="G144" s="47"/>
      <c r="H144" s="15">
        <f t="shared" si="18"/>
        <v>100000</v>
      </c>
      <c r="I144" s="15">
        <f t="shared" si="19"/>
        <v>56000.000000000007</v>
      </c>
      <c r="J144" s="16">
        <f t="shared" si="20"/>
        <v>3111450</v>
      </c>
    </row>
    <row r="145" spans="1:10">
      <c r="A145" s="11" t="s">
        <v>228</v>
      </c>
      <c r="B145" s="41">
        <v>45542</v>
      </c>
      <c r="C145" s="47" t="s">
        <v>1515</v>
      </c>
      <c r="D145" s="18" t="s">
        <v>24</v>
      </c>
      <c r="E145" s="47">
        <v>1.75</v>
      </c>
      <c r="F145" s="47" t="s">
        <v>17</v>
      </c>
      <c r="G145" s="47"/>
      <c r="H145" s="15">
        <f t="shared" ref="H145:H208" si="21">$C$3</f>
        <v>100000</v>
      </c>
      <c r="I145" s="15">
        <f t="shared" si="19"/>
        <v>75000</v>
      </c>
      <c r="J145" s="16">
        <f t="shared" si="20"/>
        <v>3186450</v>
      </c>
    </row>
    <row r="146" spans="1:10">
      <c r="A146" s="11" t="s">
        <v>229</v>
      </c>
      <c r="B146" s="41">
        <v>45542</v>
      </c>
      <c r="C146" s="47" t="s">
        <v>1516</v>
      </c>
      <c r="D146" s="14" t="s">
        <v>16</v>
      </c>
      <c r="E146" s="47">
        <v>2.16</v>
      </c>
      <c r="F146" s="47" t="s">
        <v>20</v>
      </c>
      <c r="G146" s="47"/>
      <c r="H146" s="15">
        <f t="shared" si="21"/>
        <v>100000</v>
      </c>
      <c r="I146" s="15">
        <f t="shared" si="19"/>
        <v>-100000</v>
      </c>
      <c r="J146" s="16">
        <f t="shared" si="20"/>
        <v>3086450</v>
      </c>
    </row>
    <row r="147" spans="1:10" ht="15" thickBot="1">
      <c r="A147" s="11" t="s">
        <v>230</v>
      </c>
      <c r="B147" s="46">
        <v>45542</v>
      </c>
      <c r="C147" s="48" t="s">
        <v>1516</v>
      </c>
      <c r="D147" s="44" t="s">
        <v>72</v>
      </c>
      <c r="E147" s="48">
        <v>2.1800000000000002</v>
      </c>
      <c r="F147" s="48" t="s">
        <v>20</v>
      </c>
      <c r="G147" s="48"/>
      <c r="H147" s="15">
        <f t="shared" si="21"/>
        <v>100000</v>
      </c>
      <c r="I147" s="15">
        <f t="shared" si="19"/>
        <v>-100000</v>
      </c>
      <c r="J147" s="16">
        <f t="shared" si="20"/>
        <v>2986450</v>
      </c>
    </row>
    <row r="148" spans="1:10" ht="15" thickTop="1">
      <c r="A148" s="11" t="s">
        <v>231</v>
      </c>
      <c r="B148" s="41">
        <v>45543</v>
      </c>
      <c r="C148" s="47" t="s">
        <v>1517</v>
      </c>
      <c r="D148" s="14" t="s">
        <v>91</v>
      </c>
      <c r="E148" s="47">
        <v>2.04</v>
      </c>
      <c r="F148" s="47" t="s">
        <v>20</v>
      </c>
      <c r="G148" s="47"/>
      <c r="H148" s="15">
        <f t="shared" si="21"/>
        <v>100000</v>
      </c>
      <c r="I148" s="15">
        <f t="shared" si="19"/>
        <v>-100000</v>
      </c>
      <c r="J148" s="16">
        <f t="shared" si="20"/>
        <v>2886450</v>
      </c>
    </row>
    <row r="149" spans="1:10">
      <c r="A149" s="11" t="s">
        <v>232</v>
      </c>
      <c r="B149" s="41">
        <v>45543</v>
      </c>
      <c r="C149" s="47" t="s">
        <v>1518</v>
      </c>
      <c r="D149" s="14" t="s">
        <v>91</v>
      </c>
      <c r="E149" s="47">
        <v>1.51</v>
      </c>
      <c r="F149" s="47" t="s">
        <v>17</v>
      </c>
      <c r="G149" s="47"/>
      <c r="H149" s="15">
        <f t="shared" si="21"/>
        <v>100000</v>
      </c>
      <c r="I149" s="15">
        <f t="shared" si="19"/>
        <v>51000</v>
      </c>
      <c r="J149" s="16">
        <f t="shared" si="20"/>
        <v>2937450</v>
      </c>
    </row>
    <row r="150" spans="1:10">
      <c r="A150" s="11" t="s">
        <v>233</v>
      </c>
      <c r="B150" s="41">
        <v>45543</v>
      </c>
      <c r="C150" s="47" t="s">
        <v>1519</v>
      </c>
      <c r="D150" s="14" t="s">
        <v>144</v>
      </c>
      <c r="E150" s="47">
        <v>1.75</v>
      </c>
      <c r="F150" s="47" t="s">
        <v>17</v>
      </c>
      <c r="G150" s="47"/>
      <c r="H150" s="15">
        <f t="shared" si="21"/>
        <v>100000</v>
      </c>
      <c r="I150" s="15">
        <f t="shared" si="19"/>
        <v>75000</v>
      </c>
      <c r="J150" s="16">
        <f t="shared" si="20"/>
        <v>3012450</v>
      </c>
    </row>
    <row r="151" spans="1:10">
      <c r="A151" s="11" t="s">
        <v>234</v>
      </c>
      <c r="B151" s="41">
        <v>45543</v>
      </c>
      <c r="C151" s="47" t="s">
        <v>1520</v>
      </c>
      <c r="D151" s="14" t="s">
        <v>46</v>
      </c>
      <c r="E151" s="47">
        <v>1.63</v>
      </c>
      <c r="F151" s="47" t="s">
        <v>20</v>
      </c>
      <c r="G151" s="47"/>
      <c r="H151" s="15">
        <f t="shared" si="21"/>
        <v>100000</v>
      </c>
      <c r="I151" s="15">
        <f t="shared" si="19"/>
        <v>-100000</v>
      </c>
      <c r="J151" s="16">
        <f t="shared" si="20"/>
        <v>2912450</v>
      </c>
    </row>
    <row r="152" spans="1:10">
      <c r="A152" s="11" t="s">
        <v>235</v>
      </c>
      <c r="B152" s="41">
        <v>45543</v>
      </c>
      <c r="C152" s="47" t="s">
        <v>1521</v>
      </c>
      <c r="D152" s="14" t="s">
        <v>1522</v>
      </c>
      <c r="E152" s="47">
        <v>1.75</v>
      </c>
      <c r="F152" s="47" t="s">
        <v>17</v>
      </c>
      <c r="G152" s="50">
        <v>1.375</v>
      </c>
      <c r="H152" s="15">
        <f t="shared" si="21"/>
        <v>100000</v>
      </c>
      <c r="I152" s="15">
        <f t="shared" si="19"/>
        <v>37500</v>
      </c>
      <c r="J152" s="16">
        <f t="shared" si="20"/>
        <v>2949950</v>
      </c>
    </row>
    <row r="153" spans="1:10">
      <c r="A153" s="11" t="s">
        <v>236</v>
      </c>
      <c r="B153" s="41">
        <v>45543</v>
      </c>
      <c r="C153" s="47" t="s">
        <v>1521</v>
      </c>
      <c r="D153" s="18" t="s">
        <v>110</v>
      </c>
      <c r="E153" s="47">
        <v>1.73</v>
      </c>
      <c r="F153" s="47" t="s">
        <v>17</v>
      </c>
      <c r="G153" s="51">
        <v>1</v>
      </c>
      <c r="H153" s="15">
        <f t="shared" si="21"/>
        <v>100000</v>
      </c>
      <c r="I153" s="15">
        <f t="shared" si="19"/>
        <v>0</v>
      </c>
      <c r="J153" s="16">
        <f t="shared" si="20"/>
        <v>2949950</v>
      </c>
    </row>
    <row r="154" spans="1:10">
      <c r="A154" s="11" t="s">
        <v>237</v>
      </c>
      <c r="B154" s="41">
        <v>45543</v>
      </c>
      <c r="C154" s="47" t="s">
        <v>1523</v>
      </c>
      <c r="D154" s="18" t="s">
        <v>110</v>
      </c>
      <c r="E154" s="47">
        <v>1.69</v>
      </c>
      <c r="F154" s="47" t="s">
        <v>17</v>
      </c>
      <c r="G154" s="47"/>
      <c r="H154" s="15">
        <f t="shared" si="21"/>
        <v>100000</v>
      </c>
      <c r="I154" s="15">
        <f t="shared" si="19"/>
        <v>69000</v>
      </c>
      <c r="J154" s="16">
        <f t="shared" si="20"/>
        <v>3018950</v>
      </c>
    </row>
    <row r="155" spans="1:10">
      <c r="A155" s="11" t="s">
        <v>238</v>
      </c>
      <c r="B155" s="41">
        <v>45543</v>
      </c>
      <c r="C155" s="47" t="s">
        <v>1523</v>
      </c>
      <c r="D155" s="14" t="s">
        <v>1522</v>
      </c>
      <c r="E155" s="47">
        <v>1.69</v>
      </c>
      <c r="F155" s="47" t="s">
        <v>17</v>
      </c>
      <c r="G155" s="50">
        <v>1.345</v>
      </c>
      <c r="H155" s="15">
        <f t="shared" si="21"/>
        <v>100000</v>
      </c>
      <c r="I155" s="15">
        <f t="shared" si="19"/>
        <v>34500</v>
      </c>
      <c r="J155" s="16">
        <f t="shared" si="20"/>
        <v>3053450</v>
      </c>
    </row>
    <row r="156" spans="1:10">
      <c r="A156" s="11" t="s">
        <v>239</v>
      </c>
      <c r="B156" s="41">
        <v>45543</v>
      </c>
      <c r="C156" s="47" t="s">
        <v>1524</v>
      </c>
      <c r="D156" s="14" t="s">
        <v>16</v>
      </c>
      <c r="E156" s="47">
        <v>2.33</v>
      </c>
      <c r="F156" s="47" t="s">
        <v>20</v>
      </c>
      <c r="G156" s="47"/>
      <c r="H156" s="15">
        <f t="shared" si="21"/>
        <v>100000</v>
      </c>
      <c r="I156" s="15">
        <f t="shared" si="19"/>
        <v>-100000</v>
      </c>
      <c r="J156" s="16">
        <f t="shared" si="20"/>
        <v>2953450</v>
      </c>
    </row>
    <row r="157" spans="1:10">
      <c r="A157" s="11" t="s">
        <v>240</v>
      </c>
      <c r="B157" s="41">
        <v>45543</v>
      </c>
      <c r="C157" s="47" t="s">
        <v>1524</v>
      </c>
      <c r="D157" s="18" t="s">
        <v>24</v>
      </c>
      <c r="E157" s="47">
        <v>1.89</v>
      </c>
      <c r="F157" s="47" t="s">
        <v>20</v>
      </c>
      <c r="G157" s="47"/>
      <c r="H157" s="15">
        <f t="shared" si="21"/>
        <v>100000</v>
      </c>
      <c r="I157" s="15">
        <f t="shared" si="19"/>
        <v>-100000</v>
      </c>
      <c r="J157" s="16">
        <f t="shared" si="20"/>
        <v>2853450</v>
      </c>
    </row>
    <row r="158" spans="1:10">
      <c r="A158" s="11" t="s">
        <v>241</v>
      </c>
      <c r="B158" s="41">
        <v>45543</v>
      </c>
      <c r="C158" s="47" t="s">
        <v>1525</v>
      </c>
      <c r="D158" s="14" t="s">
        <v>19</v>
      </c>
      <c r="E158" s="47">
        <v>2.0299999999999998</v>
      </c>
      <c r="F158" s="47" t="s">
        <v>20</v>
      </c>
      <c r="G158" s="47"/>
      <c r="H158" s="15">
        <f t="shared" si="21"/>
        <v>100000</v>
      </c>
      <c r="I158" s="15">
        <f t="shared" si="19"/>
        <v>-100000</v>
      </c>
      <c r="J158" s="16">
        <f t="shared" si="20"/>
        <v>2753450</v>
      </c>
    </row>
    <row r="159" spans="1:10">
      <c r="A159" s="11" t="s">
        <v>242</v>
      </c>
      <c r="B159" s="41">
        <v>45543</v>
      </c>
      <c r="C159" s="47" t="s">
        <v>1526</v>
      </c>
      <c r="D159" s="18" t="s">
        <v>28</v>
      </c>
      <c r="E159" s="47">
        <v>1.8</v>
      </c>
      <c r="F159" s="47" t="s">
        <v>20</v>
      </c>
      <c r="G159" s="47"/>
      <c r="H159" s="15">
        <f t="shared" si="21"/>
        <v>100000</v>
      </c>
      <c r="I159" s="15">
        <f t="shared" si="19"/>
        <v>-100000</v>
      </c>
      <c r="J159" s="16">
        <f t="shared" si="20"/>
        <v>2653450</v>
      </c>
    </row>
    <row r="160" spans="1:10">
      <c r="A160" s="11" t="s">
        <v>243</v>
      </c>
      <c r="B160" s="41">
        <v>45543</v>
      </c>
      <c r="C160" s="47" t="s">
        <v>1526</v>
      </c>
      <c r="D160" s="18" t="s">
        <v>22</v>
      </c>
      <c r="E160" s="47">
        <v>2.0299999999999998</v>
      </c>
      <c r="F160" s="47" t="s">
        <v>20</v>
      </c>
      <c r="G160" s="47"/>
      <c r="H160" s="15">
        <f t="shared" si="21"/>
        <v>100000</v>
      </c>
      <c r="I160" s="15">
        <f t="shared" si="19"/>
        <v>-100000</v>
      </c>
      <c r="J160" s="16">
        <f t="shared" si="20"/>
        <v>2553450</v>
      </c>
    </row>
    <row r="161" spans="1:10">
      <c r="A161" s="11" t="s">
        <v>244</v>
      </c>
      <c r="B161" s="41">
        <v>45543</v>
      </c>
      <c r="C161" s="47" t="s">
        <v>1527</v>
      </c>
      <c r="D161" s="14" t="s">
        <v>16</v>
      </c>
      <c r="E161" s="47">
        <v>3.5</v>
      </c>
      <c r="F161" s="47" t="s">
        <v>20</v>
      </c>
      <c r="G161" s="47"/>
      <c r="H161" s="15">
        <f t="shared" si="21"/>
        <v>100000</v>
      </c>
      <c r="I161" s="15">
        <f t="shared" si="19"/>
        <v>-100000</v>
      </c>
      <c r="J161" s="16">
        <f t="shared" si="20"/>
        <v>2453450</v>
      </c>
    </row>
    <row r="162" spans="1:10">
      <c r="A162" s="11" t="s">
        <v>245</v>
      </c>
      <c r="B162" s="41">
        <v>45543</v>
      </c>
      <c r="C162" s="47" t="s">
        <v>1527</v>
      </c>
      <c r="D162" s="18" t="s">
        <v>110</v>
      </c>
      <c r="E162" s="47">
        <v>1.85</v>
      </c>
      <c r="F162" s="47" t="s">
        <v>17</v>
      </c>
      <c r="G162" s="51">
        <v>1</v>
      </c>
      <c r="H162" s="15">
        <f t="shared" si="21"/>
        <v>100000</v>
      </c>
      <c r="I162" s="15">
        <f t="shared" si="19"/>
        <v>0</v>
      </c>
      <c r="J162" s="16">
        <f t="shared" si="20"/>
        <v>2453450</v>
      </c>
    </row>
    <row r="163" spans="1:10">
      <c r="A163" s="11" t="s">
        <v>246</v>
      </c>
      <c r="B163" s="41">
        <v>45543</v>
      </c>
      <c r="C163" s="47" t="s">
        <v>1528</v>
      </c>
      <c r="D163" s="14" t="s">
        <v>16</v>
      </c>
      <c r="E163" s="47">
        <v>3.5</v>
      </c>
      <c r="F163" s="47" t="s">
        <v>20</v>
      </c>
      <c r="G163" s="47"/>
      <c r="H163" s="15">
        <f t="shared" si="21"/>
        <v>100000</v>
      </c>
      <c r="I163" s="15">
        <f t="shared" si="19"/>
        <v>-100000</v>
      </c>
      <c r="J163" s="16">
        <f t="shared" si="20"/>
        <v>2353450</v>
      </c>
    </row>
    <row r="164" spans="1:10">
      <c r="A164" s="11" t="s">
        <v>247</v>
      </c>
      <c r="B164" s="41">
        <v>45543</v>
      </c>
      <c r="C164" s="47" t="s">
        <v>1528</v>
      </c>
      <c r="D164" s="18" t="s">
        <v>110</v>
      </c>
      <c r="E164" s="47">
        <v>1.86</v>
      </c>
      <c r="F164" s="47" t="s">
        <v>20</v>
      </c>
      <c r="G164" s="47"/>
      <c r="H164" s="15">
        <f t="shared" si="21"/>
        <v>100000</v>
      </c>
      <c r="I164" s="15">
        <f t="shared" si="19"/>
        <v>-100000</v>
      </c>
      <c r="J164" s="16">
        <f t="shared" si="20"/>
        <v>2253450</v>
      </c>
    </row>
    <row r="165" spans="1:10">
      <c r="A165" s="11" t="s">
        <v>248</v>
      </c>
      <c r="B165" s="41">
        <v>45543</v>
      </c>
      <c r="C165" s="47" t="s">
        <v>1529</v>
      </c>
      <c r="D165" s="14" t="s">
        <v>16</v>
      </c>
      <c r="E165" s="47">
        <v>2.5</v>
      </c>
      <c r="F165" s="47" t="s">
        <v>20</v>
      </c>
      <c r="G165" s="47"/>
      <c r="H165" s="15">
        <f t="shared" si="21"/>
        <v>100000</v>
      </c>
      <c r="I165" s="15">
        <f t="shared" ref="I165:I228" si="22">IF(G165&lt;&gt;"",IF(F165="nyertes",(G165-1)*H165,H165*(-1)),IF(F165="nyertes",(E165-1)*H165,H165*(-1)))</f>
        <v>-100000</v>
      </c>
      <c r="J165" s="16">
        <f t="shared" si="20"/>
        <v>2153450</v>
      </c>
    </row>
    <row r="166" spans="1:10">
      <c r="A166" s="11" t="s">
        <v>249</v>
      </c>
      <c r="B166" s="41">
        <v>45543</v>
      </c>
      <c r="C166" s="47" t="s">
        <v>1529</v>
      </c>
      <c r="D166" s="18" t="s">
        <v>22</v>
      </c>
      <c r="E166" s="47">
        <v>1.89</v>
      </c>
      <c r="F166" s="47" t="s">
        <v>17</v>
      </c>
      <c r="G166" s="47"/>
      <c r="H166" s="15">
        <f t="shared" si="21"/>
        <v>100000</v>
      </c>
      <c r="I166" s="15">
        <f t="shared" si="22"/>
        <v>88999.999999999985</v>
      </c>
      <c r="J166" s="16">
        <f t="shared" ref="J166:J229" si="23">J165+I166</f>
        <v>2242450</v>
      </c>
    </row>
    <row r="167" spans="1:10">
      <c r="A167" s="11" t="s">
        <v>250</v>
      </c>
      <c r="B167" s="41">
        <v>45543</v>
      </c>
      <c r="C167" s="47" t="s">
        <v>1530</v>
      </c>
      <c r="D167" s="18" t="s">
        <v>72</v>
      </c>
      <c r="E167" s="47">
        <v>1.84</v>
      </c>
      <c r="F167" s="47" t="s">
        <v>17</v>
      </c>
      <c r="G167" s="47"/>
      <c r="H167" s="15">
        <f t="shared" si="21"/>
        <v>100000</v>
      </c>
      <c r="I167" s="15">
        <f t="shared" si="22"/>
        <v>84000.000000000015</v>
      </c>
      <c r="J167" s="16">
        <f t="shared" si="23"/>
        <v>2326450</v>
      </c>
    </row>
    <row r="168" spans="1:10">
      <c r="A168" s="11" t="s">
        <v>251</v>
      </c>
      <c r="B168" s="41">
        <v>45543</v>
      </c>
      <c r="C168" s="47" t="s">
        <v>1531</v>
      </c>
      <c r="D168" s="18" t="s">
        <v>72</v>
      </c>
      <c r="E168" s="47">
        <v>1.95</v>
      </c>
      <c r="F168" s="47" t="s">
        <v>20</v>
      </c>
      <c r="G168" s="47"/>
      <c r="H168" s="15">
        <f t="shared" si="21"/>
        <v>100000</v>
      </c>
      <c r="I168" s="15">
        <f t="shared" si="22"/>
        <v>-100000</v>
      </c>
      <c r="J168" s="16">
        <f t="shared" si="23"/>
        <v>2226450</v>
      </c>
    </row>
    <row r="169" spans="1:10" ht="15" thickBot="1">
      <c r="A169" s="11" t="s">
        <v>252</v>
      </c>
      <c r="B169" s="46">
        <v>45543</v>
      </c>
      <c r="C169" s="48" t="s">
        <v>1532</v>
      </c>
      <c r="D169" s="44" t="s">
        <v>24</v>
      </c>
      <c r="E169" s="48">
        <v>1.83</v>
      </c>
      <c r="F169" s="48" t="s">
        <v>20</v>
      </c>
      <c r="G169" s="48"/>
      <c r="H169" s="15">
        <f t="shared" si="21"/>
        <v>100000</v>
      </c>
      <c r="I169" s="15">
        <f t="shared" si="22"/>
        <v>-100000</v>
      </c>
      <c r="J169" s="16">
        <f t="shared" si="23"/>
        <v>2126450</v>
      </c>
    </row>
    <row r="170" spans="1:10" ht="15" thickTop="1">
      <c r="A170" s="11" t="s">
        <v>253</v>
      </c>
      <c r="B170" s="41">
        <v>45544</v>
      </c>
      <c r="C170" s="47" t="s">
        <v>1533</v>
      </c>
      <c r="D170" s="47" t="s">
        <v>1534</v>
      </c>
      <c r="E170" s="47">
        <v>1.75</v>
      </c>
      <c r="F170" s="47" t="s">
        <v>20</v>
      </c>
      <c r="G170" s="47"/>
      <c r="H170" s="15">
        <f t="shared" si="21"/>
        <v>100000</v>
      </c>
      <c r="I170" s="15">
        <f t="shared" si="22"/>
        <v>-100000</v>
      </c>
      <c r="J170" s="16">
        <f t="shared" si="23"/>
        <v>2026450</v>
      </c>
    </row>
    <row r="171" spans="1:10">
      <c r="A171" s="11" t="s">
        <v>254</v>
      </c>
      <c r="B171" s="41">
        <v>45544</v>
      </c>
      <c r="C171" s="47" t="s">
        <v>1535</v>
      </c>
      <c r="D171" s="18" t="s">
        <v>28</v>
      </c>
      <c r="E171" s="47">
        <v>1.84</v>
      </c>
      <c r="F171" s="47" t="s">
        <v>17</v>
      </c>
      <c r="G171" s="47"/>
      <c r="H171" s="15">
        <f t="shared" si="21"/>
        <v>100000</v>
      </c>
      <c r="I171" s="15">
        <f t="shared" si="22"/>
        <v>84000.000000000015</v>
      </c>
      <c r="J171" s="16">
        <f t="shared" si="23"/>
        <v>2110450</v>
      </c>
    </row>
    <row r="172" spans="1:10">
      <c r="A172" s="11" t="s">
        <v>255</v>
      </c>
      <c r="B172" s="41">
        <v>45544</v>
      </c>
      <c r="C172" s="47" t="s">
        <v>1536</v>
      </c>
      <c r="D172" s="18" t="s">
        <v>28</v>
      </c>
      <c r="E172" s="47">
        <v>1.96</v>
      </c>
      <c r="F172" s="47" t="s">
        <v>17</v>
      </c>
      <c r="G172" s="47"/>
      <c r="H172" s="15">
        <f t="shared" si="21"/>
        <v>100000</v>
      </c>
      <c r="I172" s="15">
        <f t="shared" si="22"/>
        <v>96000</v>
      </c>
      <c r="J172" s="16">
        <f t="shared" si="23"/>
        <v>2206450</v>
      </c>
    </row>
    <row r="173" spans="1:10">
      <c r="A173" s="11" t="s">
        <v>256</v>
      </c>
      <c r="B173" s="41">
        <v>45544</v>
      </c>
      <c r="C173" s="47" t="s">
        <v>1537</v>
      </c>
      <c r="D173" s="47" t="s">
        <v>1538</v>
      </c>
      <c r="E173" s="47">
        <v>1.54</v>
      </c>
      <c r="F173" s="47" t="s">
        <v>17</v>
      </c>
      <c r="G173" s="51">
        <v>1</v>
      </c>
      <c r="H173" s="15">
        <f t="shared" si="21"/>
        <v>100000</v>
      </c>
      <c r="I173" s="15">
        <f t="shared" si="22"/>
        <v>0</v>
      </c>
      <c r="J173" s="16">
        <f t="shared" si="23"/>
        <v>2206450</v>
      </c>
    </row>
    <row r="174" spans="1:10">
      <c r="A174" s="11" t="s">
        <v>257</v>
      </c>
      <c r="B174" s="41">
        <v>45544</v>
      </c>
      <c r="C174" s="47" t="s">
        <v>1539</v>
      </c>
      <c r="D174" s="18" t="s">
        <v>28</v>
      </c>
      <c r="E174" s="47">
        <v>1.73</v>
      </c>
      <c r="F174" s="47" t="s">
        <v>17</v>
      </c>
      <c r="G174" s="47"/>
      <c r="H174" s="15">
        <f t="shared" si="21"/>
        <v>100000</v>
      </c>
      <c r="I174" s="15">
        <f t="shared" si="22"/>
        <v>73000</v>
      </c>
      <c r="J174" s="16">
        <f t="shared" si="23"/>
        <v>2279450</v>
      </c>
    </row>
    <row r="175" spans="1:10">
      <c r="A175" s="11" t="s">
        <v>258</v>
      </c>
      <c r="B175" s="41">
        <v>45544</v>
      </c>
      <c r="C175" s="47" t="s">
        <v>1540</v>
      </c>
      <c r="D175" s="47" t="s">
        <v>1541</v>
      </c>
      <c r="E175" s="47">
        <v>1.77</v>
      </c>
      <c r="F175" s="47" t="s">
        <v>17</v>
      </c>
      <c r="G175" s="47"/>
      <c r="H175" s="15">
        <f t="shared" si="21"/>
        <v>100000</v>
      </c>
      <c r="I175" s="15">
        <f t="shared" si="22"/>
        <v>77000</v>
      </c>
      <c r="J175" s="16">
        <f t="shared" si="23"/>
        <v>2356450</v>
      </c>
    </row>
    <row r="176" spans="1:10" ht="15" thickBot="1">
      <c r="A176" s="11" t="s">
        <v>259</v>
      </c>
      <c r="B176" s="46">
        <v>45544</v>
      </c>
      <c r="C176" s="48" t="s">
        <v>1542</v>
      </c>
      <c r="D176" s="44" t="s">
        <v>110</v>
      </c>
      <c r="E176" s="48">
        <v>1.82</v>
      </c>
      <c r="F176" s="48" t="s">
        <v>17</v>
      </c>
      <c r="G176" s="48"/>
      <c r="H176" s="15">
        <f t="shared" si="21"/>
        <v>100000</v>
      </c>
      <c r="I176" s="15">
        <f t="shared" si="22"/>
        <v>82000</v>
      </c>
      <c r="J176" s="16">
        <f t="shared" si="23"/>
        <v>2438450</v>
      </c>
    </row>
    <row r="177" spans="1:10" ht="15" thickTop="1">
      <c r="A177" s="11" t="s">
        <v>260</v>
      </c>
      <c r="B177" s="41">
        <v>45545</v>
      </c>
      <c r="C177" s="47" t="s">
        <v>1543</v>
      </c>
      <c r="D177" s="47" t="s">
        <v>1544</v>
      </c>
      <c r="E177" s="47">
        <v>1.65</v>
      </c>
      <c r="F177" s="47" t="s">
        <v>20</v>
      </c>
      <c r="G177" s="47"/>
      <c r="H177" s="15">
        <f t="shared" si="21"/>
        <v>100000</v>
      </c>
      <c r="I177" s="15">
        <f t="shared" si="22"/>
        <v>-100000</v>
      </c>
      <c r="J177" s="16">
        <f t="shared" si="23"/>
        <v>2338450</v>
      </c>
    </row>
    <row r="178" spans="1:10">
      <c r="A178" s="11" t="s">
        <v>261</v>
      </c>
      <c r="B178" s="41">
        <v>45545</v>
      </c>
      <c r="C178" s="47" t="s">
        <v>1545</v>
      </c>
      <c r="D178" s="47" t="s">
        <v>1534</v>
      </c>
      <c r="E178" s="47">
        <v>1.56</v>
      </c>
      <c r="F178" s="47" t="s">
        <v>17</v>
      </c>
      <c r="G178" s="47"/>
      <c r="H178" s="15">
        <f t="shared" si="21"/>
        <v>100000</v>
      </c>
      <c r="I178" s="15">
        <f t="shared" si="22"/>
        <v>56000.000000000007</v>
      </c>
      <c r="J178" s="16">
        <f t="shared" si="23"/>
        <v>2394450</v>
      </c>
    </row>
    <row r="179" spans="1:10">
      <c r="A179" s="11" t="s">
        <v>262</v>
      </c>
      <c r="B179" s="41">
        <v>45545</v>
      </c>
      <c r="C179" s="47" t="s">
        <v>1545</v>
      </c>
      <c r="D179" s="14" t="s">
        <v>16</v>
      </c>
      <c r="E179" s="47">
        <v>2.4</v>
      </c>
      <c r="F179" s="47" t="s">
        <v>17</v>
      </c>
      <c r="G179" s="47"/>
      <c r="H179" s="15">
        <f t="shared" si="21"/>
        <v>100000</v>
      </c>
      <c r="I179" s="15">
        <f t="shared" si="22"/>
        <v>140000</v>
      </c>
      <c r="J179" s="16">
        <f t="shared" si="23"/>
        <v>2534450</v>
      </c>
    </row>
    <row r="180" spans="1:10">
      <c r="A180" s="11" t="s">
        <v>263</v>
      </c>
      <c r="B180" s="41">
        <v>45545</v>
      </c>
      <c r="C180" s="47" t="s">
        <v>1545</v>
      </c>
      <c r="D180" s="18" t="s">
        <v>24</v>
      </c>
      <c r="E180" s="47">
        <v>2.08</v>
      </c>
      <c r="F180" s="47" t="s">
        <v>17</v>
      </c>
      <c r="G180" s="47"/>
      <c r="H180" s="15">
        <f t="shared" si="21"/>
        <v>100000</v>
      </c>
      <c r="I180" s="15">
        <f t="shared" si="22"/>
        <v>108000</v>
      </c>
      <c r="J180" s="16">
        <f t="shared" si="23"/>
        <v>2642450</v>
      </c>
    </row>
    <row r="181" spans="1:10">
      <c r="A181" s="11" t="s">
        <v>264</v>
      </c>
      <c r="B181" s="41">
        <v>45545</v>
      </c>
      <c r="C181" s="47" t="s">
        <v>1546</v>
      </c>
      <c r="D181" s="18" t="s">
        <v>110</v>
      </c>
      <c r="E181" s="47">
        <v>1.9</v>
      </c>
      <c r="F181" s="47" t="s">
        <v>17</v>
      </c>
      <c r="G181" s="51">
        <v>1</v>
      </c>
      <c r="H181" s="15">
        <f t="shared" si="21"/>
        <v>100000</v>
      </c>
      <c r="I181" s="15">
        <f t="shared" si="22"/>
        <v>0</v>
      </c>
      <c r="J181" s="16">
        <f t="shared" si="23"/>
        <v>2642450</v>
      </c>
    </row>
    <row r="182" spans="1:10">
      <c r="A182" s="11" t="s">
        <v>265</v>
      </c>
      <c r="B182" s="41">
        <v>45545</v>
      </c>
      <c r="C182" s="47" t="s">
        <v>1547</v>
      </c>
      <c r="D182" s="18" t="s">
        <v>110</v>
      </c>
      <c r="E182" s="47">
        <v>1.72</v>
      </c>
      <c r="F182" s="47" t="s">
        <v>20</v>
      </c>
      <c r="G182" s="47"/>
      <c r="H182" s="15">
        <f t="shared" si="21"/>
        <v>100000</v>
      </c>
      <c r="I182" s="15">
        <f t="shared" si="22"/>
        <v>-100000</v>
      </c>
      <c r="J182" s="16">
        <f t="shared" si="23"/>
        <v>2542450</v>
      </c>
    </row>
    <row r="183" spans="1:10">
      <c r="A183" s="11" t="s">
        <v>266</v>
      </c>
      <c r="B183" s="41">
        <v>45545</v>
      </c>
      <c r="C183" s="47" t="s">
        <v>1548</v>
      </c>
      <c r="D183" s="18" t="s">
        <v>28</v>
      </c>
      <c r="E183" s="47">
        <v>2.0299999999999998</v>
      </c>
      <c r="F183" s="47" t="s">
        <v>17</v>
      </c>
      <c r="G183" s="47"/>
      <c r="H183" s="15">
        <f t="shared" si="21"/>
        <v>100000</v>
      </c>
      <c r="I183" s="15">
        <f t="shared" si="22"/>
        <v>102999.99999999999</v>
      </c>
      <c r="J183" s="16">
        <f t="shared" si="23"/>
        <v>2645450</v>
      </c>
    </row>
    <row r="184" spans="1:10">
      <c r="A184" s="11" t="s">
        <v>267</v>
      </c>
      <c r="B184" s="41">
        <v>45545</v>
      </c>
      <c r="C184" s="47" t="s">
        <v>1545</v>
      </c>
      <c r="D184" s="18" t="s">
        <v>104</v>
      </c>
      <c r="E184" s="47">
        <v>1.84</v>
      </c>
      <c r="F184" s="47" t="s">
        <v>20</v>
      </c>
      <c r="G184" s="47"/>
      <c r="H184" s="15">
        <f t="shared" si="21"/>
        <v>100000</v>
      </c>
      <c r="I184" s="15">
        <f t="shared" si="22"/>
        <v>-100000</v>
      </c>
      <c r="J184" s="16">
        <f t="shared" si="23"/>
        <v>2545450</v>
      </c>
    </row>
    <row r="185" spans="1:10">
      <c r="A185" s="11" t="s">
        <v>268</v>
      </c>
      <c r="B185" s="41">
        <v>45545</v>
      </c>
      <c r="C185" s="47" t="s">
        <v>1545</v>
      </c>
      <c r="D185" s="18" t="s">
        <v>1549</v>
      </c>
      <c r="E185" s="47">
        <v>2.2000000000000002</v>
      </c>
      <c r="F185" s="47" t="s">
        <v>20</v>
      </c>
      <c r="G185" s="47"/>
      <c r="H185" s="15">
        <f t="shared" si="21"/>
        <v>100000</v>
      </c>
      <c r="I185" s="15">
        <f t="shared" si="22"/>
        <v>-100000</v>
      </c>
      <c r="J185" s="16">
        <f t="shared" si="23"/>
        <v>2445450</v>
      </c>
    </row>
    <row r="186" spans="1:10">
      <c r="A186" s="11" t="s">
        <v>269</v>
      </c>
      <c r="B186" s="41">
        <v>45545</v>
      </c>
      <c r="C186" s="47" t="s">
        <v>1550</v>
      </c>
      <c r="D186" s="14" t="s">
        <v>16</v>
      </c>
      <c r="E186" s="47">
        <v>2.75</v>
      </c>
      <c r="F186" s="47" t="s">
        <v>20</v>
      </c>
      <c r="G186" s="47"/>
      <c r="H186" s="15">
        <f t="shared" si="21"/>
        <v>100000</v>
      </c>
      <c r="I186" s="15">
        <f t="shared" si="22"/>
        <v>-100000</v>
      </c>
      <c r="J186" s="16">
        <f t="shared" si="23"/>
        <v>2345450</v>
      </c>
    </row>
    <row r="187" spans="1:10">
      <c r="A187" s="11" t="s">
        <v>270</v>
      </c>
      <c r="B187" s="41">
        <v>45545</v>
      </c>
      <c r="C187" s="47" t="s">
        <v>1551</v>
      </c>
      <c r="D187" s="14" t="s">
        <v>16</v>
      </c>
      <c r="E187" s="47">
        <v>2.42</v>
      </c>
      <c r="F187" s="47" t="s">
        <v>17</v>
      </c>
      <c r="G187" s="47"/>
      <c r="H187" s="15">
        <f t="shared" si="21"/>
        <v>100000</v>
      </c>
      <c r="I187" s="15">
        <f t="shared" si="22"/>
        <v>142000</v>
      </c>
      <c r="J187" s="16">
        <f t="shared" si="23"/>
        <v>2487450</v>
      </c>
    </row>
    <row r="188" spans="1:10">
      <c r="A188" s="11" t="s">
        <v>271</v>
      </c>
      <c r="B188" s="41">
        <v>45545</v>
      </c>
      <c r="C188" s="47" t="s">
        <v>1552</v>
      </c>
      <c r="D188" s="14" t="s">
        <v>16</v>
      </c>
      <c r="E188" s="47">
        <v>1.88</v>
      </c>
      <c r="F188" s="47" t="s">
        <v>20</v>
      </c>
      <c r="G188" s="47"/>
      <c r="H188" s="15">
        <f t="shared" si="21"/>
        <v>100000</v>
      </c>
      <c r="I188" s="15">
        <f t="shared" si="22"/>
        <v>-100000</v>
      </c>
      <c r="J188" s="16">
        <f t="shared" si="23"/>
        <v>2387450</v>
      </c>
    </row>
    <row r="189" spans="1:10">
      <c r="A189" s="11" t="s">
        <v>272</v>
      </c>
      <c r="B189" s="41">
        <v>45545</v>
      </c>
      <c r="C189" s="47" t="s">
        <v>1553</v>
      </c>
      <c r="D189" s="14" t="s">
        <v>16</v>
      </c>
      <c r="E189" s="47">
        <v>3.45</v>
      </c>
      <c r="F189" s="47" t="s">
        <v>20</v>
      </c>
      <c r="G189" s="47"/>
      <c r="H189" s="15">
        <f t="shared" si="21"/>
        <v>100000</v>
      </c>
      <c r="I189" s="15">
        <f t="shared" si="22"/>
        <v>-100000</v>
      </c>
      <c r="J189" s="16">
        <f t="shared" si="23"/>
        <v>2287450</v>
      </c>
    </row>
    <row r="190" spans="1:10">
      <c r="A190" s="11" t="s">
        <v>273</v>
      </c>
      <c r="B190" s="41">
        <v>45545</v>
      </c>
      <c r="C190" s="47" t="s">
        <v>1554</v>
      </c>
      <c r="D190" s="14" t="s">
        <v>16</v>
      </c>
      <c r="E190" s="47">
        <v>2.68</v>
      </c>
      <c r="F190" s="47" t="s">
        <v>17</v>
      </c>
      <c r="G190" s="47"/>
      <c r="H190" s="15">
        <f t="shared" si="21"/>
        <v>100000</v>
      </c>
      <c r="I190" s="15">
        <f t="shared" si="22"/>
        <v>168000.00000000003</v>
      </c>
      <c r="J190" s="16">
        <f t="shared" si="23"/>
        <v>2455450</v>
      </c>
    </row>
    <row r="191" spans="1:10">
      <c r="A191" s="11" t="s">
        <v>274</v>
      </c>
      <c r="B191" s="41">
        <v>45545</v>
      </c>
      <c r="C191" s="47" t="s">
        <v>1554</v>
      </c>
      <c r="D191" s="18" t="s">
        <v>24</v>
      </c>
      <c r="E191" s="47">
        <v>2.5</v>
      </c>
      <c r="F191" s="47" t="s">
        <v>17</v>
      </c>
      <c r="G191" s="51">
        <v>1</v>
      </c>
      <c r="H191" s="15">
        <f t="shared" si="21"/>
        <v>100000</v>
      </c>
      <c r="I191" s="15">
        <f t="shared" si="22"/>
        <v>0</v>
      </c>
      <c r="J191" s="16">
        <f t="shared" si="23"/>
        <v>2455450</v>
      </c>
    </row>
    <row r="192" spans="1:10">
      <c r="A192" s="11" t="s">
        <v>275</v>
      </c>
      <c r="B192" s="41">
        <v>45545</v>
      </c>
      <c r="C192" s="47" t="s">
        <v>1555</v>
      </c>
      <c r="D192" s="14" t="s">
        <v>16</v>
      </c>
      <c r="E192" s="47">
        <v>2.54</v>
      </c>
      <c r="F192" s="47" t="s">
        <v>20</v>
      </c>
      <c r="G192" s="47"/>
      <c r="H192" s="15">
        <f t="shared" si="21"/>
        <v>100000</v>
      </c>
      <c r="I192" s="15">
        <f t="shared" si="22"/>
        <v>-100000</v>
      </c>
      <c r="J192" s="16">
        <f t="shared" si="23"/>
        <v>2355450</v>
      </c>
    </row>
    <row r="193" spans="1:10">
      <c r="A193" s="11" t="s">
        <v>276</v>
      </c>
      <c r="B193" s="41">
        <v>45545</v>
      </c>
      <c r="C193" s="47" t="s">
        <v>1555</v>
      </c>
      <c r="D193" s="18" t="s">
        <v>24</v>
      </c>
      <c r="E193" s="47">
        <v>2.2400000000000002</v>
      </c>
      <c r="F193" s="47" t="s">
        <v>17</v>
      </c>
      <c r="G193" s="51">
        <v>1</v>
      </c>
      <c r="H193" s="15">
        <f t="shared" si="21"/>
        <v>100000</v>
      </c>
      <c r="I193" s="15">
        <f t="shared" si="22"/>
        <v>0</v>
      </c>
      <c r="J193" s="16">
        <f t="shared" si="23"/>
        <v>2355450</v>
      </c>
    </row>
    <row r="194" spans="1:10">
      <c r="A194" s="11" t="s">
        <v>277</v>
      </c>
      <c r="B194" s="41">
        <v>45545</v>
      </c>
      <c r="C194" s="47" t="s">
        <v>1556</v>
      </c>
      <c r="D194" s="14" t="s">
        <v>16</v>
      </c>
      <c r="E194" s="47">
        <v>2.29</v>
      </c>
      <c r="F194" s="47" t="s">
        <v>20</v>
      </c>
      <c r="G194" s="47"/>
      <c r="H194" s="15">
        <f t="shared" si="21"/>
        <v>100000</v>
      </c>
      <c r="I194" s="15">
        <f t="shared" si="22"/>
        <v>-100000</v>
      </c>
      <c r="J194" s="16">
        <f t="shared" si="23"/>
        <v>2255450</v>
      </c>
    </row>
    <row r="195" spans="1:10">
      <c r="A195" s="11" t="s">
        <v>278</v>
      </c>
      <c r="B195" s="41">
        <v>45545</v>
      </c>
      <c r="C195" s="47" t="s">
        <v>1556</v>
      </c>
      <c r="D195" s="18" t="s">
        <v>24</v>
      </c>
      <c r="E195" s="47">
        <v>1.92</v>
      </c>
      <c r="F195" s="47" t="s">
        <v>20</v>
      </c>
      <c r="G195" s="47"/>
      <c r="H195" s="15">
        <f t="shared" si="21"/>
        <v>100000</v>
      </c>
      <c r="I195" s="15">
        <f t="shared" si="22"/>
        <v>-100000</v>
      </c>
      <c r="J195" s="16">
        <f t="shared" si="23"/>
        <v>2155450</v>
      </c>
    </row>
    <row r="196" spans="1:10">
      <c r="A196" s="11" t="s">
        <v>279</v>
      </c>
      <c r="B196" s="41">
        <v>45545</v>
      </c>
      <c r="C196" s="47" t="s">
        <v>1557</v>
      </c>
      <c r="D196" s="14" t="s">
        <v>16</v>
      </c>
      <c r="E196" s="47">
        <v>1.92</v>
      </c>
      <c r="F196" s="47" t="s">
        <v>20</v>
      </c>
      <c r="G196" s="47"/>
      <c r="H196" s="15">
        <f t="shared" si="21"/>
        <v>100000</v>
      </c>
      <c r="I196" s="15">
        <f t="shared" si="22"/>
        <v>-100000</v>
      </c>
      <c r="J196" s="16">
        <f t="shared" si="23"/>
        <v>2055450</v>
      </c>
    </row>
    <row r="197" spans="1:10">
      <c r="A197" s="11" t="s">
        <v>280</v>
      </c>
      <c r="B197" s="41">
        <v>45545</v>
      </c>
      <c r="C197" s="47" t="s">
        <v>1557</v>
      </c>
      <c r="D197" s="18" t="s">
        <v>72</v>
      </c>
      <c r="E197" s="47">
        <v>1.84</v>
      </c>
      <c r="F197" s="47" t="s">
        <v>20</v>
      </c>
      <c r="G197" s="47"/>
      <c r="H197" s="15">
        <f t="shared" si="21"/>
        <v>100000</v>
      </c>
      <c r="I197" s="15">
        <f t="shared" si="22"/>
        <v>-100000</v>
      </c>
      <c r="J197" s="16">
        <f t="shared" si="23"/>
        <v>1955450</v>
      </c>
    </row>
    <row r="198" spans="1:10">
      <c r="A198" s="11" t="s">
        <v>281</v>
      </c>
      <c r="B198" s="41">
        <v>45545</v>
      </c>
      <c r="C198" s="47" t="s">
        <v>1557</v>
      </c>
      <c r="D198" s="18" t="s">
        <v>116</v>
      </c>
      <c r="E198" s="47">
        <v>2.9</v>
      </c>
      <c r="F198" s="47" t="s">
        <v>20</v>
      </c>
      <c r="G198" s="47"/>
      <c r="H198" s="15">
        <f t="shared" si="21"/>
        <v>100000</v>
      </c>
      <c r="I198" s="15">
        <f t="shared" si="22"/>
        <v>-100000</v>
      </c>
      <c r="J198" s="16">
        <f t="shared" si="23"/>
        <v>1855450</v>
      </c>
    </row>
    <row r="199" spans="1:10">
      <c r="A199" s="11" t="s">
        <v>282</v>
      </c>
      <c r="B199" s="41">
        <v>45545</v>
      </c>
      <c r="C199" s="47" t="s">
        <v>1558</v>
      </c>
      <c r="D199" s="18" t="s">
        <v>28</v>
      </c>
      <c r="E199" s="47">
        <v>1.96</v>
      </c>
      <c r="F199" s="47" t="s">
        <v>20</v>
      </c>
      <c r="G199" s="47"/>
      <c r="H199" s="15">
        <f t="shared" si="21"/>
        <v>100000</v>
      </c>
      <c r="I199" s="15">
        <f t="shared" si="22"/>
        <v>-100000</v>
      </c>
      <c r="J199" s="16">
        <f t="shared" si="23"/>
        <v>1755450</v>
      </c>
    </row>
    <row r="200" spans="1:10">
      <c r="A200" s="11" t="s">
        <v>283</v>
      </c>
      <c r="B200" s="41">
        <v>45545</v>
      </c>
      <c r="C200" s="47" t="s">
        <v>1559</v>
      </c>
      <c r="D200" s="14" t="s">
        <v>16</v>
      </c>
      <c r="E200" s="47">
        <v>2.95</v>
      </c>
      <c r="F200" s="47" t="s">
        <v>20</v>
      </c>
      <c r="G200" s="47"/>
      <c r="H200" s="15">
        <f t="shared" si="21"/>
        <v>100000</v>
      </c>
      <c r="I200" s="15">
        <f t="shared" si="22"/>
        <v>-100000</v>
      </c>
      <c r="J200" s="16">
        <f t="shared" si="23"/>
        <v>1655450</v>
      </c>
    </row>
    <row r="201" spans="1:10">
      <c r="A201" s="11" t="s">
        <v>284</v>
      </c>
      <c r="B201" s="41">
        <v>45545</v>
      </c>
      <c r="C201" s="47" t="s">
        <v>1559</v>
      </c>
      <c r="D201" s="18" t="s">
        <v>28</v>
      </c>
      <c r="E201" s="47">
        <v>2.08</v>
      </c>
      <c r="F201" s="47" t="s">
        <v>20</v>
      </c>
      <c r="G201" s="47"/>
      <c r="H201" s="15">
        <f t="shared" si="21"/>
        <v>100000</v>
      </c>
      <c r="I201" s="15">
        <f t="shared" si="22"/>
        <v>-100000</v>
      </c>
      <c r="J201" s="16">
        <f t="shared" si="23"/>
        <v>1555450</v>
      </c>
    </row>
    <row r="202" spans="1:10">
      <c r="A202" s="11" t="s">
        <v>285</v>
      </c>
      <c r="B202" s="41">
        <v>45545</v>
      </c>
      <c r="C202" s="47" t="s">
        <v>1560</v>
      </c>
      <c r="D202" s="14" t="s">
        <v>16</v>
      </c>
      <c r="E202" s="47">
        <v>3.4</v>
      </c>
      <c r="F202" s="47" t="s">
        <v>20</v>
      </c>
      <c r="G202" s="47"/>
      <c r="H202" s="15">
        <f t="shared" si="21"/>
        <v>100000</v>
      </c>
      <c r="I202" s="15">
        <f t="shared" si="22"/>
        <v>-100000</v>
      </c>
      <c r="J202" s="16">
        <f t="shared" si="23"/>
        <v>1455450</v>
      </c>
    </row>
    <row r="203" spans="1:10" ht="15" thickBot="1">
      <c r="A203" s="11" t="s">
        <v>286</v>
      </c>
      <c r="B203" s="46">
        <v>45545</v>
      </c>
      <c r="C203" s="48" t="s">
        <v>1560</v>
      </c>
      <c r="D203" s="44" t="s">
        <v>28</v>
      </c>
      <c r="E203" s="48">
        <v>2.34</v>
      </c>
      <c r="F203" s="48" t="s">
        <v>20</v>
      </c>
      <c r="G203" s="48"/>
      <c r="H203" s="15">
        <f t="shared" si="21"/>
        <v>100000</v>
      </c>
      <c r="I203" s="15">
        <f t="shared" si="22"/>
        <v>-100000</v>
      </c>
      <c r="J203" s="16">
        <f t="shared" si="23"/>
        <v>1355450</v>
      </c>
    </row>
    <row r="204" spans="1:10" ht="15" thickTop="1">
      <c r="A204" s="11" t="s">
        <v>287</v>
      </c>
      <c r="B204" s="41">
        <v>45546</v>
      </c>
      <c r="C204" s="47" t="s">
        <v>1561</v>
      </c>
      <c r="D204" s="14" t="s">
        <v>16</v>
      </c>
      <c r="E204" s="47">
        <v>3.25</v>
      </c>
      <c r="F204" s="47" t="s">
        <v>20</v>
      </c>
      <c r="G204" s="47"/>
      <c r="H204" s="15">
        <f t="shared" si="21"/>
        <v>100000</v>
      </c>
      <c r="I204" s="15">
        <f t="shared" si="22"/>
        <v>-100000</v>
      </c>
      <c r="J204" s="16">
        <f t="shared" si="23"/>
        <v>1255450</v>
      </c>
    </row>
    <row r="205" spans="1:10">
      <c r="A205" s="11" t="s">
        <v>288</v>
      </c>
      <c r="B205" s="41">
        <v>45546</v>
      </c>
      <c r="C205" s="47" t="s">
        <v>1558</v>
      </c>
      <c r="D205" s="47" t="s">
        <v>1534</v>
      </c>
      <c r="E205" s="47">
        <v>2.33</v>
      </c>
      <c r="F205" s="47" t="s">
        <v>20</v>
      </c>
      <c r="G205" s="47"/>
      <c r="H205" s="15">
        <f t="shared" si="21"/>
        <v>100000</v>
      </c>
      <c r="I205" s="15">
        <f t="shared" si="22"/>
        <v>-100000</v>
      </c>
      <c r="J205" s="16">
        <f t="shared" si="23"/>
        <v>1155450</v>
      </c>
    </row>
    <row r="206" spans="1:10">
      <c r="A206" s="11" t="s">
        <v>289</v>
      </c>
      <c r="B206" s="41">
        <v>45546</v>
      </c>
      <c r="C206" s="47" t="s">
        <v>1558</v>
      </c>
      <c r="D206" s="14" t="s">
        <v>1522</v>
      </c>
      <c r="E206" s="47">
        <v>2.09</v>
      </c>
      <c r="F206" s="47" t="s">
        <v>17</v>
      </c>
      <c r="G206" s="50">
        <v>1.5449999999999999</v>
      </c>
      <c r="H206" s="15">
        <f t="shared" si="21"/>
        <v>100000</v>
      </c>
      <c r="I206" s="15">
        <f t="shared" si="22"/>
        <v>54499.999999999993</v>
      </c>
      <c r="J206" s="16">
        <f t="shared" si="23"/>
        <v>1209950</v>
      </c>
    </row>
    <row r="207" spans="1:10">
      <c r="A207" s="11" t="s">
        <v>290</v>
      </c>
      <c r="B207" s="41">
        <v>45546</v>
      </c>
      <c r="C207" s="47" t="s">
        <v>1562</v>
      </c>
      <c r="D207" s="14" t="s">
        <v>16</v>
      </c>
      <c r="E207" s="47">
        <v>2.5</v>
      </c>
      <c r="F207" s="47" t="s">
        <v>20</v>
      </c>
      <c r="G207" s="47"/>
      <c r="H207" s="15">
        <f t="shared" si="21"/>
        <v>100000</v>
      </c>
      <c r="I207" s="15">
        <f t="shared" si="22"/>
        <v>-100000</v>
      </c>
      <c r="J207" s="16">
        <f t="shared" si="23"/>
        <v>1109950</v>
      </c>
    </row>
    <row r="208" spans="1:10">
      <c r="A208" s="11" t="s">
        <v>291</v>
      </c>
      <c r="B208" s="41">
        <v>45546</v>
      </c>
      <c r="C208" s="47" t="s">
        <v>1562</v>
      </c>
      <c r="D208" s="18" t="s">
        <v>72</v>
      </c>
      <c r="E208" s="47">
        <v>2.63</v>
      </c>
      <c r="F208" s="47" t="s">
        <v>17</v>
      </c>
      <c r="G208" s="47"/>
      <c r="H208" s="15">
        <f t="shared" si="21"/>
        <v>100000</v>
      </c>
      <c r="I208" s="15">
        <f t="shared" si="22"/>
        <v>163000</v>
      </c>
      <c r="J208" s="16">
        <f t="shared" si="23"/>
        <v>1272950</v>
      </c>
    </row>
    <row r="209" spans="1:10">
      <c r="A209" s="11" t="s">
        <v>292</v>
      </c>
      <c r="B209" s="41">
        <v>45546</v>
      </c>
      <c r="C209" s="47" t="s">
        <v>1562</v>
      </c>
      <c r="D209" s="47" t="s">
        <v>1534</v>
      </c>
      <c r="E209" s="47">
        <v>1.85</v>
      </c>
      <c r="F209" s="47" t="s">
        <v>17</v>
      </c>
      <c r="G209" s="47"/>
      <c r="H209" s="15">
        <f t="shared" ref="H209:H272" si="24">$C$3</f>
        <v>100000</v>
      </c>
      <c r="I209" s="15">
        <f t="shared" si="22"/>
        <v>85000.000000000015</v>
      </c>
      <c r="J209" s="16">
        <f t="shared" si="23"/>
        <v>1357950</v>
      </c>
    </row>
    <row r="210" spans="1:10">
      <c r="A210" s="11" t="s">
        <v>293</v>
      </c>
      <c r="B210" s="41">
        <v>45546</v>
      </c>
      <c r="C210" s="47" t="s">
        <v>1557</v>
      </c>
      <c r="D210" s="14" t="s">
        <v>19</v>
      </c>
      <c r="E210" s="47">
        <v>3.55</v>
      </c>
      <c r="F210" s="47" t="s">
        <v>20</v>
      </c>
      <c r="G210" s="47"/>
      <c r="H210" s="15">
        <f t="shared" si="24"/>
        <v>100000</v>
      </c>
      <c r="I210" s="15">
        <f t="shared" si="22"/>
        <v>-100000</v>
      </c>
      <c r="J210" s="16">
        <f t="shared" si="23"/>
        <v>1257950</v>
      </c>
    </row>
    <row r="211" spans="1:10">
      <c r="A211" s="11" t="s">
        <v>294</v>
      </c>
      <c r="B211" s="41">
        <v>45546</v>
      </c>
      <c r="C211" s="47" t="s">
        <v>1557</v>
      </c>
      <c r="D211" s="47" t="s">
        <v>1534</v>
      </c>
      <c r="E211" s="47">
        <v>2.95</v>
      </c>
      <c r="F211" s="47" t="s">
        <v>17</v>
      </c>
      <c r="G211" s="47"/>
      <c r="H211" s="15">
        <f t="shared" si="24"/>
        <v>100000</v>
      </c>
      <c r="I211" s="15">
        <f t="shared" si="22"/>
        <v>195000.00000000003</v>
      </c>
      <c r="J211" s="16">
        <f t="shared" si="23"/>
        <v>1452950</v>
      </c>
    </row>
    <row r="212" spans="1:10">
      <c r="A212" s="11" t="s">
        <v>295</v>
      </c>
      <c r="B212" s="41">
        <v>45546</v>
      </c>
      <c r="C212" s="47" t="s">
        <v>1563</v>
      </c>
      <c r="D212" s="18" t="s">
        <v>1474</v>
      </c>
      <c r="E212" s="47">
        <v>4.45</v>
      </c>
      <c r="F212" s="47" t="s">
        <v>20</v>
      </c>
      <c r="G212" s="47"/>
      <c r="H212" s="15">
        <f t="shared" si="24"/>
        <v>100000</v>
      </c>
      <c r="I212" s="15">
        <f t="shared" si="22"/>
        <v>-100000</v>
      </c>
      <c r="J212" s="16">
        <f t="shared" si="23"/>
        <v>1352950</v>
      </c>
    </row>
    <row r="213" spans="1:10">
      <c r="A213" s="11" t="s">
        <v>296</v>
      </c>
      <c r="B213" s="41">
        <v>45546</v>
      </c>
      <c r="C213" s="47" t="s">
        <v>1563</v>
      </c>
      <c r="D213" s="18" t="s">
        <v>24</v>
      </c>
      <c r="E213" s="47">
        <v>2.23</v>
      </c>
      <c r="F213" s="47" t="s">
        <v>20</v>
      </c>
      <c r="G213" s="47"/>
      <c r="H213" s="15">
        <f t="shared" si="24"/>
        <v>100000</v>
      </c>
      <c r="I213" s="15">
        <f t="shared" si="22"/>
        <v>-100000</v>
      </c>
      <c r="J213" s="16">
        <f t="shared" si="23"/>
        <v>1252950</v>
      </c>
    </row>
    <row r="214" spans="1:10">
      <c r="A214" s="11" t="s">
        <v>297</v>
      </c>
      <c r="B214" s="41">
        <v>45546</v>
      </c>
      <c r="C214" s="47" t="s">
        <v>1564</v>
      </c>
      <c r="D214" s="18" t="s">
        <v>24</v>
      </c>
      <c r="E214" s="47">
        <v>2.48</v>
      </c>
      <c r="F214" s="47" t="s">
        <v>20</v>
      </c>
      <c r="G214" s="47"/>
      <c r="H214" s="15">
        <f t="shared" si="24"/>
        <v>100000</v>
      </c>
      <c r="I214" s="15">
        <f t="shared" si="22"/>
        <v>-100000</v>
      </c>
      <c r="J214" s="16">
        <f t="shared" si="23"/>
        <v>1152950</v>
      </c>
    </row>
    <row r="215" spans="1:10">
      <c r="A215" s="11" t="s">
        <v>298</v>
      </c>
      <c r="B215" s="41">
        <v>45546</v>
      </c>
      <c r="C215" s="47" t="s">
        <v>1564</v>
      </c>
      <c r="D215" s="18" t="s">
        <v>1474</v>
      </c>
      <c r="E215" s="47">
        <v>5</v>
      </c>
      <c r="F215" s="47" t="s">
        <v>20</v>
      </c>
      <c r="G215" s="47"/>
      <c r="H215" s="15">
        <f t="shared" si="24"/>
        <v>100000</v>
      </c>
      <c r="I215" s="15">
        <f t="shared" si="22"/>
        <v>-100000</v>
      </c>
      <c r="J215" s="16">
        <f t="shared" si="23"/>
        <v>1052950</v>
      </c>
    </row>
    <row r="216" spans="1:10">
      <c r="A216" s="11" t="s">
        <v>299</v>
      </c>
      <c r="B216" s="41">
        <v>45546</v>
      </c>
      <c r="C216" s="47" t="s">
        <v>1565</v>
      </c>
      <c r="D216" s="14" t="s">
        <v>19</v>
      </c>
      <c r="E216" s="47">
        <v>3.65</v>
      </c>
      <c r="F216" s="47" t="s">
        <v>20</v>
      </c>
      <c r="G216" s="47"/>
      <c r="H216" s="15">
        <f t="shared" si="24"/>
        <v>100000</v>
      </c>
      <c r="I216" s="15">
        <f t="shared" si="22"/>
        <v>-100000</v>
      </c>
      <c r="J216" s="16">
        <f t="shared" si="23"/>
        <v>952950</v>
      </c>
    </row>
    <row r="217" spans="1:10">
      <c r="A217" s="11" t="s">
        <v>300</v>
      </c>
      <c r="B217" s="41">
        <v>45546</v>
      </c>
      <c r="C217" s="47" t="s">
        <v>1565</v>
      </c>
      <c r="D217" s="18" t="s">
        <v>116</v>
      </c>
      <c r="E217" s="47">
        <v>2.6</v>
      </c>
      <c r="F217" s="47" t="s">
        <v>20</v>
      </c>
      <c r="G217" s="47"/>
      <c r="H217" s="15">
        <f t="shared" si="24"/>
        <v>100000</v>
      </c>
      <c r="I217" s="15">
        <f t="shared" si="22"/>
        <v>-100000</v>
      </c>
      <c r="J217" s="16">
        <f t="shared" si="23"/>
        <v>852950</v>
      </c>
    </row>
    <row r="218" spans="1:10">
      <c r="A218" s="11" t="s">
        <v>301</v>
      </c>
      <c r="B218" s="41">
        <v>45546</v>
      </c>
      <c r="C218" s="47" t="s">
        <v>1566</v>
      </c>
      <c r="D218" s="47" t="s">
        <v>1534</v>
      </c>
      <c r="E218" s="47">
        <v>5</v>
      </c>
      <c r="F218" s="53" t="s">
        <v>17</v>
      </c>
      <c r="G218" s="51">
        <v>1</v>
      </c>
      <c r="H218" s="15">
        <f t="shared" si="24"/>
        <v>100000</v>
      </c>
      <c r="I218" s="15">
        <f t="shared" si="22"/>
        <v>0</v>
      </c>
      <c r="J218" s="16">
        <f t="shared" si="23"/>
        <v>852950</v>
      </c>
    </row>
    <row r="219" spans="1:10">
      <c r="A219" s="11" t="s">
        <v>302</v>
      </c>
      <c r="B219" s="41">
        <v>45546</v>
      </c>
      <c r="C219" s="47" t="s">
        <v>1566</v>
      </c>
      <c r="D219" s="18" t="s">
        <v>72</v>
      </c>
      <c r="E219" s="47">
        <v>2.5499999999999998</v>
      </c>
      <c r="F219" s="53" t="s">
        <v>17</v>
      </c>
      <c r="G219" s="51">
        <v>1</v>
      </c>
      <c r="H219" s="15">
        <f t="shared" si="24"/>
        <v>100000</v>
      </c>
      <c r="I219" s="15">
        <f t="shared" si="22"/>
        <v>0</v>
      </c>
      <c r="J219" s="16">
        <f t="shared" si="23"/>
        <v>852950</v>
      </c>
    </row>
    <row r="220" spans="1:10">
      <c r="A220" s="11" t="s">
        <v>303</v>
      </c>
      <c r="B220" s="41">
        <v>45546</v>
      </c>
      <c r="C220" s="47" t="s">
        <v>1567</v>
      </c>
      <c r="D220" s="14" t="s">
        <v>16</v>
      </c>
      <c r="E220" s="47">
        <v>3.1</v>
      </c>
      <c r="F220" s="47" t="s">
        <v>20</v>
      </c>
      <c r="G220" s="47"/>
      <c r="H220" s="15">
        <f t="shared" si="24"/>
        <v>100000</v>
      </c>
      <c r="I220" s="15">
        <f t="shared" si="22"/>
        <v>-100000</v>
      </c>
      <c r="J220" s="16">
        <f t="shared" si="23"/>
        <v>752950</v>
      </c>
    </row>
    <row r="221" spans="1:10" ht="15" thickBot="1">
      <c r="A221" s="11" t="s">
        <v>304</v>
      </c>
      <c r="B221" s="46">
        <v>45546</v>
      </c>
      <c r="C221" s="48" t="s">
        <v>1567</v>
      </c>
      <c r="D221" s="44" t="s">
        <v>28</v>
      </c>
      <c r="E221" s="48">
        <v>2.17</v>
      </c>
      <c r="F221" s="48" t="s">
        <v>20</v>
      </c>
      <c r="G221" s="48"/>
      <c r="H221" s="15">
        <f t="shared" si="24"/>
        <v>100000</v>
      </c>
      <c r="I221" s="15">
        <f t="shared" si="22"/>
        <v>-100000</v>
      </c>
      <c r="J221" s="16">
        <f t="shared" si="23"/>
        <v>652950</v>
      </c>
    </row>
    <row r="222" spans="1:10" ht="15" thickTop="1">
      <c r="A222" s="11" t="s">
        <v>305</v>
      </c>
      <c r="B222" s="41">
        <v>45547</v>
      </c>
      <c r="C222" s="47" t="s">
        <v>1568</v>
      </c>
      <c r="D222" s="14" t="s">
        <v>16</v>
      </c>
      <c r="E222" s="47">
        <v>3.15</v>
      </c>
      <c r="F222" s="47" t="s">
        <v>20</v>
      </c>
      <c r="G222" s="47"/>
      <c r="H222" s="15">
        <f t="shared" si="24"/>
        <v>100000</v>
      </c>
      <c r="I222" s="15">
        <f t="shared" si="22"/>
        <v>-100000</v>
      </c>
      <c r="J222" s="16">
        <f t="shared" si="23"/>
        <v>552950</v>
      </c>
    </row>
    <row r="223" spans="1:10">
      <c r="A223" s="11" t="s">
        <v>306</v>
      </c>
      <c r="B223" s="41">
        <v>45547</v>
      </c>
      <c r="C223" s="47" t="s">
        <v>1568</v>
      </c>
      <c r="D223" s="18" t="s">
        <v>24</v>
      </c>
      <c r="E223" s="47">
        <v>3.3</v>
      </c>
      <c r="F223" s="47" t="s">
        <v>20</v>
      </c>
      <c r="G223" s="47"/>
      <c r="H223" s="15">
        <f t="shared" si="24"/>
        <v>100000</v>
      </c>
      <c r="I223" s="15">
        <f t="shared" si="22"/>
        <v>-100000</v>
      </c>
      <c r="J223" s="16">
        <f t="shared" si="23"/>
        <v>452950</v>
      </c>
    </row>
    <row r="224" spans="1:10">
      <c r="A224" s="11" t="s">
        <v>307</v>
      </c>
      <c r="B224" s="41">
        <v>45547</v>
      </c>
      <c r="C224" s="47" t="s">
        <v>1569</v>
      </c>
      <c r="D224" s="14" t="s">
        <v>16</v>
      </c>
      <c r="E224" s="47">
        <v>2.66</v>
      </c>
      <c r="F224" s="47" t="s">
        <v>17</v>
      </c>
      <c r="G224" s="47"/>
      <c r="H224" s="15">
        <f t="shared" si="24"/>
        <v>100000</v>
      </c>
      <c r="I224" s="15">
        <f t="shared" si="22"/>
        <v>166000</v>
      </c>
      <c r="J224" s="16">
        <f t="shared" si="23"/>
        <v>618950</v>
      </c>
    </row>
    <row r="225" spans="1:10">
      <c r="A225" s="11" t="s">
        <v>308</v>
      </c>
      <c r="B225" s="41">
        <v>45547</v>
      </c>
      <c r="C225" s="47" t="s">
        <v>1569</v>
      </c>
      <c r="D225" s="18" t="s">
        <v>24</v>
      </c>
      <c r="E225" s="47">
        <v>2.37</v>
      </c>
      <c r="F225" s="47" t="s">
        <v>17</v>
      </c>
      <c r="G225" s="47"/>
      <c r="H225" s="15">
        <f t="shared" si="24"/>
        <v>100000</v>
      </c>
      <c r="I225" s="15">
        <f t="shared" si="22"/>
        <v>137000</v>
      </c>
      <c r="J225" s="16">
        <f t="shared" si="23"/>
        <v>755950</v>
      </c>
    </row>
    <row r="226" spans="1:10">
      <c r="A226" s="11" t="s">
        <v>309</v>
      </c>
      <c r="B226" s="41">
        <v>45547</v>
      </c>
      <c r="C226" s="47" t="s">
        <v>1570</v>
      </c>
      <c r="D226" s="14" t="s">
        <v>16</v>
      </c>
      <c r="E226" s="47">
        <v>2.2200000000000002</v>
      </c>
      <c r="F226" s="47" t="s">
        <v>20</v>
      </c>
      <c r="G226" s="47"/>
      <c r="H226" s="15">
        <f t="shared" si="24"/>
        <v>100000</v>
      </c>
      <c r="I226" s="15">
        <f t="shared" si="22"/>
        <v>-100000</v>
      </c>
      <c r="J226" s="16">
        <f t="shared" si="23"/>
        <v>655950</v>
      </c>
    </row>
    <row r="227" spans="1:10">
      <c r="A227" s="11" t="s">
        <v>310</v>
      </c>
      <c r="B227" s="41">
        <v>45547</v>
      </c>
      <c r="C227" s="47" t="s">
        <v>1570</v>
      </c>
      <c r="D227" s="18" t="s">
        <v>24</v>
      </c>
      <c r="E227" s="47">
        <v>1.87</v>
      </c>
      <c r="F227" s="47" t="s">
        <v>20</v>
      </c>
      <c r="G227" s="47"/>
      <c r="H227" s="15">
        <f t="shared" si="24"/>
        <v>100000</v>
      </c>
      <c r="I227" s="15">
        <f t="shared" si="22"/>
        <v>-100000</v>
      </c>
      <c r="J227" s="16">
        <f t="shared" si="23"/>
        <v>555950</v>
      </c>
    </row>
    <row r="228" spans="1:10">
      <c r="A228" s="11" t="s">
        <v>311</v>
      </c>
      <c r="B228" s="41">
        <v>45547</v>
      </c>
      <c r="C228" s="47" t="s">
        <v>1570</v>
      </c>
      <c r="D228" s="18" t="s">
        <v>72</v>
      </c>
      <c r="E228" s="47">
        <v>2.33</v>
      </c>
      <c r="F228" s="47" t="s">
        <v>20</v>
      </c>
      <c r="G228" s="47"/>
      <c r="H228" s="15">
        <f t="shared" si="24"/>
        <v>100000</v>
      </c>
      <c r="I228" s="15">
        <f t="shared" si="22"/>
        <v>-100000</v>
      </c>
      <c r="J228" s="16">
        <f t="shared" si="23"/>
        <v>455950</v>
      </c>
    </row>
    <row r="229" spans="1:10">
      <c r="A229" s="11" t="s">
        <v>312</v>
      </c>
      <c r="B229" s="41">
        <v>45547</v>
      </c>
      <c r="C229" s="47" t="s">
        <v>1569</v>
      </c>
      <c r="D229" s="14" t="s">
        <v>1475</v>
      </c>
      <c r="E229" s="47">
        <v>2.04</v>
      </c>
      <c r="F229" s="47" t="s">
        <v>17</v>
      </c>
      <c r="G229" s="50">
        <v>1.52</v>
      </c>
      <c r="H229" s="15">
        <f t="shared" si="24"/>
        <v>100000</v>
      </c>
      <c r="I229" s="15">
        <f t="shared" ref="I229:I292" si="25">IF(G229&lt;&gt;"",IF(F229="nyertes",(G229-1)*H229,H229*(-1)),IF(F229="nyertes",(E229-1)*H229,H229*(-1)))</f>
        <v>52000</v>
      </c>
      <c r="J229" s="16">
        <f t="shared" si="23"/>
        <v>507950</v>
      </c>
    </row>
    <row r="230" spans="1:10">
      <c r="A230" s="11" t="s">
        <v>313</v>
      </c>
      <c r="B230" s="41">
        <v>45547</v>
      </c>
      <c r="C230" s="47" t="s">
        <v>1569</v>
      </c>
      <c r="D230" s="14" t="s">
        <v>1477</v>
      </c>
      <c r="E230" s="47">
        <v>4</v>
      </c>
      <c r="F230" s="47" t="s">
        <v>20</v>
      </c>
      <c r="G230" s="47"/>
      <c r="H230" s="15">
        <f t="shared" si="24"/>
        <v>100000</v>
      </c>
      <c r="I230" s="15">
        <f t="shared" si="25"/>
        <v>-100000</v>
      </c>
      <c r="J230" s="16">
        <f t="shared" ref="J230:J293" si="26">J229+I230</f>
        <v>407950</v>
      </c>
    </row>
    <row r="231" spans="1:10">
      <c r="A231" s="11" t="s">
        <v>314</v>
      </c>
      <c r="B231" s="41">
        <v>45547</v>
      </c>
      <c r="C231" s="47" t="s">
        <v>1571</v>
      </c>
      <c r="D231" s="14" t="s">
        <v>37</v>
      </c>
      <c r="E231" s="47">
        <v>1.55</v>
      </c>
      <c r="F231" s="47" t="s">
        <v>20</v>
      </c>
      <c r="G231" s="47"/>
      <c r="H231" s="15">
        <f t="shared" si="24"/>
        <v>100000</v>
      </c>
      <c r="I231" s="15">
        <f t="shared" si="25"/>
        <v>-100000</v>
      </c>
      <c r="J231" s="16">
        <f t="shared" si="26"/>
        <v>307950</v>
      </c>
    </row>
    <row r="232" spans="1:10">
      <c r="A232" s="11" t="s">
        <v>315</v>
      </c>
      <c r="B232" s="41">
        <v>45547</v>
      </c>
      <c r="C232" s="47" t="s">
        <v>1571</v>
      </c>
      <c r="D232" s="14" t="s">
        <v>16</v>
      </c>
      <c r="E232" s="47">
        <v>3.45</v>
      </c>
      <c r="F232" s="47" t="s">
        <v>20</v>
      </c>
      <c r="G232" s="47"/>
      <c r="H232" s="15">
        <f t="shared" si="24"/>
        <v>100000</v>
      </c>
      <c r="I232" s="15">
        <f t="shared" si="25"/>
        <v>-100000</v>
      </c>
      <c r="J232" s="16">
        <f t="shared" si="26"/>
        <v>207950</v>
      </c>
    </row>
    <row r="233" spans="1:10">
      <c r="A233" s="11" t="s">
        <v>316</v>
      </c>
      <c r="B233" s="41">
        <v>45547</v>
      </c>
      <c r="C233" s="47" t="s">
        <v>1568</v>
      </c>
      <c r="D233" s="47" t="s">
        <v>1572</v>
      </c>
      <c r="E233" s="47">
        <v>1.86</v>
      </c>
      <c r="F233" s="47" t="s">
        <v>20</v>
      </c>
      <c r="G233" s="47"/>
      <c r="H233" s="15">
        <f t="shared" si="24"/>
        <v>100000</v>
      </c>
      <c r="I233" s="15">
        <f t="shared" si="25"/>
        <v>-100000</v>
      </c>
      <c r="J233" s="16">
        <f t="shared" si="26"/>
        <v>107950</v>
      </c>
    </row>
    <row r="234" spans="1:10">
      <c r="A234" s="11" t="s">
        <v>317</v>
      </c>
      <c r="B234" s="41">
        <v>45547</v>
      </c>
      <c r="C234" s="47" t="s">
        <v>1568</v>
      </c>
      <c r="D234" s="47" t="s">
        <v>1573</v>
      </c>
      <c r="E234" s="47">
        <v>2.67</v>
      </c>
      <c r="F234" s="47" t="s">
        <v>20</v>
      </c>
      <c r="G234" s="47"/>
      <c r="H234" s="15">
        <f t="shared" si="24"/>
        <v>100000</v>
      </c>
      <c r="I234" s="15">
        <f t="shared" si="25"/>
        <v>-100000</v>
      </c>
      <c r="J234" s="16">
        <f t="shared" si="26"/>
        <v>7950</v>
      </c>
    </row>
    <row r="235" spans="1:10">
      <c r="A235" s="11" t="s">
        <v>318</v>
      </c>
      <c r="B235" s="41">
        <v>45547</v>
      </c>
      <c r="C235" s="47" t="s">
        <v>1568</v>
      </c>
      <c r="D235" s="14" t="s">
        <v>37</v>
      </c>
      <c r="E235" s="47">
        <v>2.21</v>
      </c>
      <c r="F235" s="47" t="s">
        <v>17</v>
      </c>
      <c r="G235" s="47"/>
      <c r="H235" s="15">
        <f t="shared" si="24"/>
        <v>100000</v>
      </c>
      <c r="I235" s="15">
        <f t="shared" si="25"/>
        <v>121000</v>
      </c>
      <c r="J235" s="16">
        <f t="shared" si="26"/>
        <v>128950</v>
      </c>
    </row>
    <row r="236" spans="1:10">
      <c r="A236" s="11" t="s">
        <v>319</v>
      </c>
      <c r="B236" s="41">
        <v>45547</v>
      </c>
      <c r="C236" s="47" t="s">
        <v>1568</v>
      </c>
      <c r="D236" s="14" t="s">
        <v>1522</v>
      </c>
      <c r="E236" s="47">
        <v>2.95</v>
      </c>
      <c r="F236" s="47" t="s">
        <v>17</v>
      </c>
      <c r="G236" s="50">
        <v>1.9750000000000001</v>
      </c>
      <c r="H236" s="15">
        <f t="shared" si="24"/>
        <v>100000</v>
      </c>
      <c r="I236" s="15">
        <f t="shared" si="25"/>
        <v>97500.000000000015</v>
      </c>
      <c r="J236" s="16">
        <f t="shared" si="26"/>
        <v>226450</v>
      </c>
    </row>
    <row r="237" spans="1:10">
      <c r="A237" s="11" t="s">
        <v>320</v>
      </c>
      <c r="B237" s="41">
        <v>45547</v>
      </c>
      <c r="C237" s="47" t="s">
        <v>1574</v>
      </c>
      <c r="D237" s="18" t="s">
        <v>72</v>
      </c>
      <c r="E237" s="47">
        <v>2.59</v>
      </c>
      <c r="F237" s="47" t="s">
        <v>17</v>
      </c>
      <c r="G237" s="47"/>
      <c r="H237" s="15">
        <f t="shared" si="24"/>
        <v>100000</v>
      </c>
      <c r="I237" s="15">
        <f t="shared" si="25"/>
        <v>159000</v>
      </c>
      <c r="J237" s="16">
        <f t="shared" si="26"/>
        <v>385450</v>
      </c>
    </row>
    <row r="238" spans="1:10">
      <c r="A238" s="11" t="s">
        <v>321</v>
      </c>
      <c r="B238" s="41">
        <v>45547</v>
      </c>
      <c r="C238" s="47" t="s">
        <v>1574</v>
      </c>
      <c r="D238" s="18" t="s">
        <v>24</v>
      </c>
      <c r="E238" s="47">
        <v>2.08</v>
      </c>
      <c r="F238" s="47" t="s">
        <v>17</v>
      </c>
      <c r="G238" s="47"/>
      <c r="H238" s="15">
        <f t="shared" si="24"/>
        <v>100000</v>
      </c>
      <c r="I238" s="15">
        <f t="shared" si="25"/>
        <v>108000</v>
      </c>
      <c r="J238" s="16">
        <f t="shared" si="26"/>
        <v>493450</v>
      </c>
    </row>
    <row r="239" spans="1:10">
      <c r="A239" s="11" t="s">
        <v>322</v>
      </c>
      <c r="B239" s="41">
        <v>45547</v>
      </c>
      <c r="C239" s="47" t="s">
        <v>1574</v>
      </c>
      <c r="D239" s="47" t="s">
        <v>1575</v>
      </c>
      <c r="E239" s="47">
        <v>2.9</v>
      </c>
      <c r="F239" s="47" t="s">
        <v>20</v>
      </c>
      <c r="G239" s="47"/>
      <c r="H239" s="15">
        <f t="shared" si="24"/>
        <v>100000</v>
      </c>
      <c r="I239" s="15">
        <f t="shared" si="25"/>
        <v>-100000</v>
      </c>
      <c r="J239" s="16">
        <f t="shared" si="26"/>
        <v>393450</v>
      </c>
    </row>
    <row r="240" spans="1:10">
      <c r="A240" s="11" t="s">
        <v>323</v>
      </c>
      <c r="B240" s="41">
        <v>45547</v>
      </c>
      <c r="C240" s="47" t="s">
        <v>1576</v>
      </c>
      <c r="D240" s="18" t="s">
        <v>28</v>
      </c>
      <c r="E240" s="47">
        <v>2.4300000000000002</v>
      </c>
      <c r="F240" s="47" t="s">
        <v>20</v>
      </c>
      <c r="G240" s="47"/>
      <c r="H240" s="15">
        <f t="shared" si="24"/>
        <v>100000</v>
      </c>
      <c r="I240" s="15">
        <f t="shared" si="25"/>
        <v>-100000</v>
      </c>
      <c r="J240" s="16">
        <f t="shared" si="26"/>
        <v>293450</v>
      </c>
    </row>
    <row r="241" spans="1:10">
      <c r="A241" s="11" t="s">
        <v>324</v>
      </c>
      <c r="B241" s="41">
        <v>45547</v>
      </c>
      <c r="C241" s="47" t="s">
        <v>1576</v>
      </c>
      <c r="D241" s="18" t="s">
        <v>22</v>
      </c>
      <c r="E241" s="47">
        <v>2.95</v>
      </c>
      <c r="F241" s="47" t="s">
        <v>20</v>
      </c>
      <c r="G241" s="47"/>
      <c r="H241" s="15">
        <f t="shared" si="24"/>
        <v>100000</v>
      </c>
      <c r="I241" s="15">
        <f t="shared" si="25"/>
        <v>-100000</v>
      </c>
      <c r="J241" s="16">
        <f t="shared" si="26"/>
        <v>193450</v>
      </c>
    </row>
    <row r="242" spans="1:10">
      <c r="A242" s="11" t="s">
        <v>325</v>
      </c>
      <c r="B242" s="41">
        <v>45547</v>
      </c>
      <c r="C242" s="47" t="s">
        <v>1577</v>
      </c>
      <c r="D242" s="18" t="s">
        <v>118</v>
      </c>
      <c r="E242" s="47">
        <v>1.84</v>
      </c>
      <c r="F242" s="47" t="s">
        <v>17</v>
      </c>
      <c r="G242" s="47"/>
      <c r="H242" s="15">
        <f t="shared" si="24"/>
        <v>100000</v>
      </c>
      <c r="I242" s="15">
        <f t="shared" si="25"/>
        <v>84000.000000000015</v>
      </c>
      <c r="J242" s="16">
        <f t="shared" si="26"/>
        <v>277450</v>
      </c>
    </row>
    <row r="243" spans="1:10">
      <c r="A243" s="11" t="s">
        <v>326</v>
      </c>
      <c r="B243" s="41">
        <v>45547</v>
      </c>
      <c r="C243" s="47" t="s">
        <v>1577</v>
      </c>
      <c r="D243" s="47" t="s">
        <v>1578</v>
      </c>
      <c r="E243" s="47">
        <v>3.7</v>
      </c>
      <c r="F243" s="47" t="s">
        <v>17</v>
      </c>
      <c r="G243" s="47"/>
      <c r="H243" s="15">
        <f t="shared" si="24"/>
        <v>100000</v>
      </c>
      <c r="I243" s="15">
        <f t="shared" si="25"/>
        <v>270000</v>
      </c>
      <c r="J243" s="16">
        <f t="shared" si="26"/>
        <v>547450</v>
      </c>
    </row>
    <row r="244" spans="1:10">
      <c r="A244" s="11" t="s">
        <v>327</v>
      </c>
      <c r="B244" s="41">
        <v>45547</v>
      </c>
      <c r="C244" s="47" t="s">
        <v>1577</v>
      </c>
      <c r="D244" s="47" t="s">
        <v>1579</v>
      </c>
      <c r="E244" s="47">
        <v>1.8</v>
      </c>
      <c r="F244" s="47" t="s">
        <v>17</v>
      </c>
      <c r="G244" s="47"/>
      <c r="H244" s="15">
        <f t="shared" si="24"/>
        <v>100000</v>
      </c>
      <c r="I244" s="15">
        <f t="shared" si="25"/>
        <v>80000</v>
      </c>
      <c r="J244" s="16">
        <f t="shared" si="26"/>
        <v>627450</v>
      </c>
    </row>
    <row r="245" spans="1:10" ht="15" thickBot="1">
      <c r="A245" s="11" t="s">
        <v>328</v>
      </c>
      <c r="B245" s="46">
        <v>45547</v>
      </c>
      <c r="C245" s="48" t="s">
        <v>1577</v>
      </c>
      <c r="D245" s="44" t="s">
        <v>1475</v>
      </c>
      <c r="E245" s="48">
        <v>1.73</v>
      </c>
      <c r="F245" s="48" t="s">
        <v>17</v>
      </c>
      <c r="G245" s="54">
        <v>1.365</v>
      </c>
      <c r="H245" s="15">
        <f t="shared" si="24"/>
        <v>100000</v>
      </c>
      <c r="I245" s="15">
        <f t="shared" si="25"/>
        <v>36500</v>
      </c>
      <c r="J245" s="16">
        <f t="shared" si="26"/>
        <v>663950</v>
      </c>
    </row>
    <row r="246" spans="1:10" ht="15" thickTop="1">
      <c r="A246" s="11" t="s">
        <v>329</v>
      </c>
      <c r="B246" s="41">
        <v>45548</v>
      </c>
      <c r="C246" s="47" t="s">
        <v>1580</v>
      </c>
      <c r="D246" s="14" t="s">
        <v>46</v>
      </c>
      <c r="E246" s="47">
        <v>1.83</v>
      </c>
      <c r="F246" s="47" t="s">
        <v>17</v>
      </c>
      <c r="G246" s="47"/>
      <c r="H246" s="15">
        <f t="shared" si="24"/>
        <v>100000</v>
      </c>
      <c r="I246" s="15">
        <f t="shared" si="25"/>
        <v>83000</v>
      </c>
      <c r="J246" s="16">
        <f t="shared" si="26"/>
        <v>746950</v>
      </c>
    </row>
    <row r="247" spans="1:10">
      <c r="A247" s="11" t="s">
        <v>330</v>
      </c>
      <c r="B247" s="41">
        <v>45548</v>
      </c>
      <c r="C247" s="47" t="s">
        <v>1581</v>
      </c>
      <c r="D247" s="14" t="s">
        <v>19</v>
      </c>
      <c r="E247" s="47">
        <v>1.87</v>
      </c>
      <c r="F247" s="47" t="s">
        <v>20</v>
      </c>
      <c r="G247" s="47"/>
      <c r="H247" s="15">
        <f t="shared" si="24"/>
        <v>100000</v>
      </c>
      <c r="I247" s="15">
        <f t="shared" si="25"/>
        <v>-100000</v>
      </c>
      <c r="J247" s="16">
        <f t="shared" si="26"/>
        <v>646950</v>
      </c>
    </row>
    <row r="248" spans="1:10">
      <c r="A248" s="11" t="s">
        <v>331</v>
      </c>
      <c r="B248" s="41">
        <v>45548</v>
      </c>
      <c r="C248" s="47" t="s">
        <v>1582</v>
      </c>
      <c r="D248" s="14" t="s">
        <v>19</v>
      </c>
      <c r="E248" s="47">
        <v>1.71</v>
      </c>
      <c r="F248" s="47" t="s">
        <v>20</v>
      </c>
      <c r="G248" s="47"/>
      <c r="H248" s="15">
        <f t="shared" si="24"/>
        <v>100000</v>
      </c>
      <c r="I248" s="15">
        <f t="shared" si="25"/>
        <v>-100000</v>
      </c>
      <c r="J248" s="16">
        <f t="shared" si="26"/>
        <v>546950</v>
      </c>
    </row>
    <row r="249" spans="1:10">
      <c r="A249" s="11" t="s">
        <v>332</v>
      </c>
      <c r="B249" s="41">
        <v>45548</v>
      </c>
      <c r="C249" s="47" t="s">
        <v>1583</v>
      </c>
      <c r="D249" s="14" t="s">
        <v>19</v>
      </c>
      <c r="E249" s="47">
        <v>1.75</v>
      </c>
      <c r="F249" s="47" t="s">
        <v>17</v>
      </c>
      <c r="G249" s="47"/>
      <c r="H249" s="15">
        <f t="shared" si="24"/>
        <v>100000</v>
      </c>
      <c r="I249" s="15">
        <f t="shared" si="25"/>
        <v>75000</v>
      </c>
      <c r="J249" s="16">
        <f t="shared" si="26"/>
        <v>621950</v>
      </c>
    </row>
    <row r="250" spans="1:10">
      <c r="A250" s="11" t="s">
        <v>333</v>
      </c>
      <c r="B250" s="41">
        <v>45548</v>
      </c>
      <c r="C250" s="47" t="s">
        <v>1584</v>
      </c>
      <c r="D250" s="18" t="s">
        <v>1585</v>
      </c>
      <c r="E250" s="47">
        <v>1.69</v>
      </c>
      <c r="F250" s="47" t="s">
        <v>17</v>
      </c>
      <c r="G250" s="47"/>
      <c r="H250" s="15">
        <f t="shared" si="24"/>
        <v>100000</v>
      </c>
      <c r="I250" s="15">
        <f t="shared" si="25"/>
        <v>69000</v>
      </c>
      <c r="J250" s="16">
        <f t="shared" si="26"/>
        <v>690950</v>
      </c>
    </row>
    <row r="251" spans="1:10">
      <c r="A251" s="11" t="s">
        <v>334</v>
      </c>
      <c r="B251" s="41">
        <v>45548</v>
      </c>
      <c r="C251" s="47" t="s">
        <v>1584</v>
      </c>
      <c r="D251" s="18" t="s">
        <v>108</v>
      </c>
      <c r="E251" s="47">
        <v>1.93</v>
      </c>
      <c r="F251" s="47" t="s">
        <v>17</v>
      </c>
      <c r="G251" s="47"/>
      <c r="H251" s="15">
        <f t="shared" si="24"/>
        <v>100000</v>
      </c>
      <c r="I251" s="15">
        <f t="shared" si="25"/>
        <v>93000</v>
      </c>
      <c r="J251" s="16">
        <f t="shared" si="26"/>
        <v>783950</v>
      </c>
    </row>
    <row r="252" spans="1:10">
      <c r="A252" s="11" t="s">
        <v>335</v>
      </c>
      <c r="B252" s="41">
        <v>45548</v>
      </c>
      <c r="C252" s="47" t="s">
        <v>1586</v>
      </c>
      <c r="D252" s="18" t="s">
        <v>28</v>
      </c>
      <c r="E252" s="47">
        <v>1.84</v>
      </c>
      <c r="F252" s="47" t="s">
        <v>17</v>
      </c>
      <c r="G252" s="47"/>
      <c r="H252" s="15">
        <f t="shared" si="24"/>
        <v>100000</v>
      </c>
      <c r="I252" s="15">
        <f t="shared" si="25"/>
        <v>84000.000000000015</v>
      </c>
      <c r="J252" s="16">
        <f t="shared" si="26"/>
        <v>867950</v>
      </c>
    </row>
    <row r="253" spans="1:10">
      <c r="A253" s="11" t="s">
        <v>336</v>
      </c>
      <c r="B253" s="41">
        <v>45548</v>
      </c>
      <c r="C253" s="47" t="s">
        <v>1586</v>
      </c>
      <c r="D253" s="14" t="s">
        <v>91</v>
      </c>
      <c r="E253" s="47">
        <v>1.69</v>
      </c>
      <c r="F253" s="47" t="s">
        <v>17</v>
      </c>
      <c r="G253" s="51">
        <v>1</v>
      </c>
      <c r="H253" s="15">
        <f t="shared" si="24"/>
        <v>100000</v>
      </c>
      <c r="I253" s="15">
        <f t="shared" si="25"/>
        <v>0</v>
      </c>
      <c r="J253" s="16">
        <f t="shared" si="26"/>
        <v>867950</v>
      </c>
    </row>
    <row r="254" spans="1:10">
      <c r="A254" s="11" t="s">
        <v>337</v>
      </c>
      <c r="B254" s="41">
        <v>45548</v>
      </c>
      <c r="C254" s="47" t="s">
        <v>1587</v>
      </c>
      <c r="D254" s="14" t="s">
        <v>16</v>
      </c>
      <c r="E254" s="47">
        <v>2.9</v>
      </c>
      <c r="F254" s="47" t="s">
        <v>17</v>
      </c>
      <c r="G254" s="47"/>
      <c r="H254" s="15">
        <f t="shared" si="24"/>
        <v>100000</v>
      </c>
      <c r="I254" s="15">
        <f t="shared" si="25"/>
        <v>190000</v>
      </c>
      <c r="J254" s="16">
        <f t="shared" si="26"/>
        <v>1057950</v>
      </c>
    </row>
    <row r="255" spans="1:10">
      <c r="A255" s="11" t="s">
        <v>338</v>
      </c>
      <c r="B255" s="41">
        <v>45548</v>
      </c>
      <c r="C255" s="47" t="s">
        <v>1587</v>
      </c>
      <c r="D255" s="18" t="s">
        <v>28</v>
      </c>
      <c r="E255" s="47">
        <v>2.12</v>
      </c>
      <c r="F255" s="47" t="s">
        <v>20</v>
      </c>
      <c r="G255" s="47"/>
      <c r="H255" s="15">
        <f t="shared" si="24"/>
        <v>100000</v>
      </c>
      <c r="I255" s="15">
        <f t="shared" si="25"/>
        <v>-100000</v>
      </c>
      <c r="J255" s="16">
        <f t="shared" si="26"/>
        <v>957950</v>
      </c>
    </row>
    <row r="256" spans="1:10">
      <c r="A256" s="11" t="s">
        <v>339</v>
      </c>
      <c r="B256" s="41">
        <v>45548</v>
      </c>
      <c r="C256" s="47" t="s">
        <v>1588</v>
      </c>
      <c r="D256" s="14" t="s">
        <v>16</v>
      </c>
      <c r="E256" s="47">
        <v>2.67</v>
      </c>
      <c r="F256" s="47" t="s">
        <v>20</v>
      </c>
      <c r="G256" s="47"/>
      <c r="H256" s="15">
        <f t="shared" si="24"/>
        <v>100000</v>
      </c>
      <c r="I256" s="15">
        <f t="shared" si="25"/>
        <v>-100000</v>
      </c>
      <c r="J256" s="16">
        <f t="shared" si="26"/>
        <v>857950</v>
      </c>
    </row>
    <row r="257" spans="1:10">
      <c r="A257" s="11" t="s">
        <v>340</v>
      </c>
      <c r="B257" s="41">
        <v>45548</v>
      </c>
      <c r="C257" s="47" t="s">
        <v>1588</v>
      </c>
      <c r="D257" s="18" t="s">
        <v>28</v>
      </c>
      <c r="E257" s="47">
        <v>1.92</v>
      </c>
      <c r="F257" s="47" t="s">
        <v>20</v>
      </c>
      <c r="G257" s="47"/>
      <c r="H257" s="15">
        <f t="shared" si="24"/>
        <v>100000</v>
      </c>
      <c r="I257" s="15">
        <f t="shared" si="25"/>
        <v>-100000</v>
      </c>
      <c r="J257" s="16">
        <f t="shared" si="26"/>
        <v>757950</v>
      </c>
    </row>
    <row r="258" spans="1:10">
      <c r="A258" s="11" t="s">
        <v>341</v>
      </c>
      <c r="B258" s="41">
        <v>45548</v>
      </c>
      <c r="C258" s="47" t="s">
        <v>1589</v>
      </c>
      <c r="D258" s="14" t="s">
        <v>16</v>
      </c>
      <c r="E258" s="47">
        <v>2.12</v>
      </c>
      <c r="F258" s="47" t="s">
        <v>20</v>
      </c>
      <c r="G258" s="47"/>
      <c r="H258" s="15">
        <f t="shared" si="24"/>
        <v>100000</v>
      </c>
      <c r="I258" s="15">
        <f t="shared" si="25"/>
        <v>-100000</v>
      </c>
      <c r="J258" s="16">
        <f t="shared" si="26"/>
        <v>657950</v>
      </c>
    </row>
    <row r="259" spans="1:10">
      <c r="A259" s="11" t="s">
        <v>342</v>
      </c>
      <c r="B259" s="41">
        <v>45548</v>
      </c>
      <c r="C259" s="47" t="s">
        <v>1589</v>
      </c>
      <c r="D259" s="18" t="s">
        <v>24</v>
      </c>
      <c r="E259" s="47">
        <v>1.87</v>
      </c>
      <c r="F259" s="47" t="s">
        <v>20</v>
      </c>
      <c r="G259" s="47"/>
      <c r="H259" s="15">
        <f t="shared" si="24"/>
        <v>100000</v>
      </c>
      <c r="I259" s="15">
        <f t="shared" si="25"/>
        <v>-100000</v>
      </c>
      <c r="J259" s="16">
        <f t="shared" si="26"/>
        <v>557950</v>
      </c>
    </row>
    <row r="260" spans="1:10">
      <c r="A260" s="11" t="s">
        <v>343</v>
      </c>
      <c r="B260" s="41">
        <v>45548</v>
      </c>
      <c r="C260" s="47" t="s">
        <v>1590</v>
      </c>
      <c r="D260" s="14" t="s">
        <v>16</v>
      </c>
      <c r="E260" s="47">
        <v>2.4900000000000002</v>
      </c>
      <c r="F260" s="47" t="s">
        <v>20</v>
      </c>
      <c r="G260" s="47"/>
      <c r="H260" s="15">
        <f t="shared" si="24"/>
        <v>100000</v>
      </c>
      <c r="I260" s="15">
        <f t="shared" si="25"/>
        <v>-100000</v>
      </c>
      <c r="J260" s="16">
        <f t="shared" si="26"/>
        <v>457950</v>
      </c>
    </row>
    <row r="261" spans="1:10">
      <c r="A261" s="11" t="s">
        <v>344</v>
      </c>
      <c r="B261" s="41">
        <v>45548</v>
      </c>
      <c r="C261" s="47" t="s">
        <v>1590</v>
      </c>
      <c r="D261" s="18" t="s">
        <v>28</v>
      </c>
      <c r="E261" s="47">
        <v>1.81</v>
      </c>
      <c r="F261" s="47" t="s">
        <v>20</v>
      </c>
      <c r="G261" s="47"/>
      <c r="H261" s="15">
        <f t="shared" si="24"/>
        <v>100000</v>
      </c>
      <c r="I261" s="15">
        <f t="shared" si="25"/>
        <v>-100000</v>
      </c>
      <c r="J261" s="16">
        <f t="shared" si="26"/>
        <v>357950</v>
      </c>
    </row>
    <row r="262" spans="1:10">
      <c r="A262" s="11" t="s">
        <v>345</v>
      </c>
      <c r="B262" s="41">
        <v>45548</v>
      </c>
      <c r="C262" s="47" t="s">
        <v>1591</v>
      </c>
      <c r="D262" s="14" t="s">
        <v>16</v>
      </c>
      <c r="E262" s="47">
        <v>2.39</v>
      </c>
      <c r="F262" s="47" t="s">
        <v>20</v>
      </c>
      <c r="G262" s="47"/>
      <c r="H262" s="15">
        <f t="shared" si="24"/>
        <v>100000</v>
      </c>
      <c r="I262" s="15">
        <f t="shared" si="25"/>
        <v>-100000</v>
      </c>
      <c r="J262" s="16">
        <f t="shared" si="26"/>
        <v>257950</v>
      </c>
    </row>
    <row r="263" spans="1:10" ht="15" thickBot="1">
      <c r="A263" s="11" t="s">
        <v>346</v>
      </c>
      <c r="B263" s="46">
        <v>45548</v>
      </c>
      <c r="C263" s="48" t="s">
        <v>1591</v>
      </c>
      <c r="D263" s="44" t="s">
        <v>24</v>
      </c>
      <c r="E263" s="48">
        <v>2.0299999999999998</v>
      </c>
      <c r="F263" s="48" t="s">
        <v>17</v>
      </c>
      <c r="G263" s="48"/>
      <c r="H263" s="15">
        <f t="shared" si="24"/>
        <v>100000</v>
      </c>
      <c r="I263" s="15">
        <f t="shared" si="25"/>
        <v>102999.99999999999</v>
      </c>
      <c r="J263" s="16">
        <f t="shared" si="26"/>
        <v>360950</v>
      </c>
    </row>
    <row r="264" spans="1:10" ht="15" thickTop="1">
      <c r="A264" s="11" t="s">
        <v>347</v>
      </c>
      <c r="B264" s="41">
        <v>45549</v>
      </c>
      <c r="C264" s="47" t="s">
        <v>1593</v>
      </c>
      <c r="D264" s="14" t="s">
        <v>1594</v>
      </c>
      <c r="E264" s="47">
        <v>1.84</v>
      </c>
      <c r="F264" s="47" t="s">
        <v>17</v>
      </c>
      <c r="G264" s="50">
        <v>1.42</v>
      </c>
      <c r="H264" s="15">
        <f t="shared" si="24"/>
        <v>100000</v>
      </c>
      <c r="I264" s="15">
        <f t="shared" si="25"/>
        <v>41999.999999999993</v>
      </c>
      <c r="J264" s="16">
        <f t="shared" si="26"/>
        <v>402950</v>
      </c>
    </row>
    <row r="265" spans="1:10">
      <c r="A265" s="11" t="s">
        <v>348</v>
      </c>
      <c r="B265" s="41">
        <v>45549</v>
      </c>
      <c r="C265" s="47" t="s">
        <v>1593</v>
      </c>
      <c r="D265" s="14" t="s">
        <v>1595</v>
      </c>
      <c r="E265" s="47">
        <v>2.52</v>
      </c>
      <c r="F265" s="47" t="s">
        <v>17</v>
      </c>
      <c r="G265" s="51">
        <v>1</v>
      </c>
      <c r="H265" s="15">
        <f t="shared" si="24"/>
        <v>100000</v>
      </c>
      <c r="I265" s="15">
        <f t="shared" si="25"/>
        <v>0</v>
      </c>
      <c r="J265" s="16">
        <f t="shared" si="26"/>
        <v>402950</v>
      </c>
    </row>
    <row r="266" spans="1:10">
      <c r="A266" s="11" t="s">
        <v>349</v>
      </c>
      <c r="B266" s="41">
        <v>45549</v>
      </c>
      <c r="C266" s="47" t="s">
        <v>1596</v>
      </c>
      <c r="D266" s="14" t="s">
        <v>46</v>
      </c>
      <c r="E266" s="47">
        <v>1.61</v>
      </c>
      <c r="F266" s="47" t="s">
        <v>17</v>
      </c>
      <c r="G266" s="47"/>
      <c r="H266" s="15">
        <f t="shared" si="24"/>
        <v>100000</v>
      </c>
      <c r="I266" s="15">
        <f t="shared" si="25"/>
        <v>61000.000000000007</v>
      </c>
      <c r="J266" s="16">
        <f t="shared" si="26"/>
        <v>463950</v>
      </c>
    </row>
    <row r="267" spans="1:10">
      <c r="A267" s="11" t="s">
        <v>350</v>
      </c>
      <c r="B267" s="41">
        <v>45549</v>
      </c>
      <c r="C267" s="47" t="s">
        <v>1597</v>
      </c>
      <c r="D267" s="14" t="s">
        <v>1522</v>
      </c>
      <c r="E267" s="47">
        <v>1.64</v>
      </c>
      <c r="F267" s="47" t="s">
        <v>17</v>
      </c>
      <c r="G267" s="50">
        <v>1.32</v>
      </c>
      <c r="H267" s="15">
        <f t="shared" si="24"/>
        <v>100000</v>
      </c>
      <c r="I267" s="15">
        <f t="shared" si="25"/>
        <v>32000.000000000007</v>
      </c>
      <c r="J267" s="16">
        <f t="shared" si="26"/>
        <v>495950</v>
      </c>
    </row>
    <row r="268" spans="1:10">
      <c r="A268" s="11" t="s">
        <v>351</v>
      </c>
      <c r="B268" s="41">
        <v>45549</v>
      </c>
      <c r="C268" s="47" t="s">
        <v>1598</v>
      </c>
      <c r="D268" s="14" t="s">
        <v>16</v>
      </c>
      <c r="E268" s="47">
        <v>3.6</v>
      </c>
      <c r="F268" s="47" t="s">
        <v>20</v>
      </c>
      <c r="G268" s="47"/>
      <c r="H268" s="15">
        <f t="shared" si="24"/>
        <v>100000</v>
      </c>
      <c r="I268" s="15">
        <f t="shared" si="25"/>
        <v>-100000</v>
      </c>
      <c r="J268" s="16">
        <f t="shared" si="26"/>
        <v>395950</v>
      </c>
    </row>
    <row r="269" spans="1:10">
      <c r="A269" s="11" t="s">
        <v>352</v>
      </c>
      <c r="B269" s="41">
        <v>45549</v>
      </c>
      <c r="C269" s="47" t="s">
        <v>1599</v>
      </c>
      <c r="D269" s="14" t="s">
        <v>16</v>
      </c>
      <c r="E269" s="47">
        <v>1.85</v>
      </c>
      <c r="F269" s="47" t="s">
        <v>17</v>
      </c>
      <c r="G269" s="47"/>
      <c r="H269" s="15">
        <f t="shared" si="24"/>
        <v>100000</v>
      </c>
      <c r="I269" s="15">
        <f t="shared" si="25"/>
        <v>85000.000000000015</v>
      </c>
      <c r="J269" s="16">
        <f t="shared" si="26"/>
        <v>480950</v>
      </c>
    </row>
    <row r="270" spans="1:10">
      <c r="A270" s="11" t="s">
        <v>353</v>
      </c>
      <c r="B270" s="41">
        <v>45549</v>
      </c>
      <c r="C270" s="47" t="s">
        <v>1599</v>
      </c>
      <c r="D270" s="18" t="s">
        <v>1473</v>
      </c>
      <c r="E270" s="47">
        <v>1.88</v>
      </c>
      <c r="F270" s="47" t="s">
        <v>17</v>
      </c>
      <c r="G270" s="47"/>
      <c r="H270" s="15">
        <f t="shared" si="24"/>
        <v>100000</v>
      </c>
      <c r="I270" s="15">
        <f t="shared" si="25"/>
        <v>87999.999999999985</v>
      </c>
      <c r="J270" s="16">
        <f t="shared" si="26"/>
        <v>568950</v>
      </c>
    </row>
    <row r="271" spans="1:10">
      <c r="A271" s="11" t="s">
        <v>354</v>
      </c>
      <c r="B271" s="41">
        <v>45549</v>
      </c>
      <c r="C271" s="47" t="s">
        <v>1600</v>
      </c>
      <c r="D271" s="14" t="s">
        <v>16</v>
      </c>
      <c r="E271" s="47">
        <v>2.6</v>
      </c>
      <c r="F271" s="47" t="s">
        <v>17</v>
      </c>
      <c r="G271" s="47"/>
      <c r="H271" s="15">
        <f t="shared" si="24"/>
        <v>100000</v>
      </c>
      <c r="I271" s="15">
        <f t="shared" si="25"/>
        <v>160000</v>
      </c>
      <c r="J271" s="16">
        <f t="shared" si="26"/>
        <v>728950</v>
      </c>
    </row>
    <row r="272" spans="1:10">
      <c r="A272" s="11" t="s">
        <v>355</v>
      </c>
      <c r="B272" s="41">
        <v>45549</v>
      </c>
      <c r="C272" s="47" t="s">
        <v>1600</v>
      </c>
      <c r="D272" s="18" t="s">
        <v>28</v>
      </c>
      <c r="E272" s="47">
        <v>1.76</v>
      </c>
      <c r="F272" s="47" t="s">
        <v>17</v>
      </c>
      <c r="G272" s="47"/>
      <c r="H272" s="15">
        <f t="shared" si="24"/>
        <v>100000</v>
      </c>
      <c r="I272" s="15">
        <f t="shared" si="25"/>
        <v>76000</v>
      </c>
      <c r="J272" s="16">
        <f t="shared" si="26"/>
        <v>804950</v>
      </c>
    </row>
    <row r="273" spans="1:10">
      <c r="A273" s="11" t="s">
        <v>356</v>
      </c>
      <c r="B273" s="41">
        <v>45549</v>
      </c>
      <c r="C273" s="47" t="s">
        <v>1601</v>
      </c>
      <c r="D273" s="18" t="s">
        <v>1473</v>
      </c>
      <c r="E273" s="47">
        <v>1.71</v>
      </c>
      <c r="F273" s="47" t="s">
        <v>17</v>
      </c>
      <c r="G273" s="50">
        <v>1.355</v>
      </c>
      <c r="H273" s="15">
        <f t="shared" ref="H273:H336" si="27">$C$3</f>
        <v>100000</v>
      </c>
      <c r="I273" s="15">
        <f t="shared" si="25"/>
        <v>35500</v>
      </c>
      <c r="J273" s="16">
        <f t="shared" si="26"/>
        <v>840450</v>
      </c>
    </row>
    <row r="274" spans="1:10">
      <c r="A274" s="11" t="s">
        <v>357</v>
      </c>
      <c r="B274" s="41">
        <v>45549</v>
      </c>
      <c r="C274" s="47" t="s">
        <v>1601</v>
      </c>
      <c r="D274" s="14" t="s">
        <v>46</v>
      </c>
      <c r="E274" s="47">
        <v>1.65</v>
      </c>
      <c r="F274" s="47" t="s">
        <v>17</v>
      </c>
      <c r="G274" s="51">
        <v>1</v>
      </c>
      <c r="H274" s="15">
        <f t="shared" si="27"/>
        <v>100000</v>
      </c>
      <c r="I274" s="15">
        <f t="shared" si="25"/>
        <v>0</v>
      </c>
      <c r="J274" s="16">
        <f t="shared" si="26"/>
        <v>840450</v>
      </c>
    </row>
    <row r="275" spans="1:10">
      <c r="A275" s="11" t="s">
        <v>358</v>
      </c>
      <c r="B275" s="41">
        <v>45549</v>
      </c>
      <c r="C275" s="47" t="s">
        <v>1602</v>
      </c>
      <c r="D275" s="14" t="s">
        <v>16</v>
      </c>
      <c r="E275" s="47">
        <v>2.95</v>
      </c>
      <c r="F275" s="47" t="s">
        <v>20</v>
      </c>
      <c r="G275" s="47"/>
      <c r="H275" s="15">
        <f t="shared" si="27"/>
        <v>100000</v>
      </c>
      <c r="I275" s="15">
        <f t="shared" si="25"/>
        <v>-100000</v>
      </c>
      <c r="J275" s="16">
        <f t="shared" si="26"/>
        <v>740450</v>
      </c>
    </row>
    <row r="276" spans="1:10">
      <c r="A276" s="11" t="s">
        <v>359</v>
      </c>
      <c r="B276" s="41">
        <v>45549</v>
      </c>
      <c r="C276" s="47" t="s">
        <v>1602</v>
      </c>
      <c r="D276" s="18" t="s">
        <v>28</v>
      </c>
      <c r="E276" s="47">
        <v>2.08</v>
      </c>
      <c r="F276" s="47" t="s">
        <v>20</v>
      </c>
      <c r="G276" s="47"/>
      <c r="H276" s="15">
        <f t="shared" si="27"/>
        <v>100000</v>
      </c>
      <c r="I276" s="15">
        <f t="shared" si="25"/>
        <v>-100000</v>
      </c>
      <c r="J276" s="16">
        <f t="shared" si="26"/>
        <v>640450</v>
      </c>
    </row>
    <row r="277" spans="1:10">
      <c r="A277" s="11" t="s">
        <v>360</v>
      </c>
      <c r="B277" s="41">
        <v>45549</v>
      </c>
      <c r="C277" s="47" t="s">
        <v>1603</v>
      </c>
      <c r="D277" s="14" t="s">
        <v>16</v>
      </c>
      <c r="E277" s="47">
        <v>2.95</v>
      </c>
      <c r="F277" s="47" t="s">
        <v>20</v>
      </c>
      <c r="G277" s="47"/>
      <c r="H277" s="15">
        <f t="shared" si="27"/>
        <v>100000</v>
      </c>
      <c r="I277" s="15">
        <f t="shared" si="25"/>
        <v>-100000</v>
      </c>
      <c r="J277" s="16">
        <f t="shared" si="26"/>
        <v>540450</v>
      </c>
    </row>
    <row r="278" spans="1:10">
      <c r="A278" s="11" t="s">
        <v>361</v>
      </c>
      <c r="B278" s="41">
        <v>45549</v>
      </c>
      <c r="C278" s="47" t="s">
        <v>1603</v>
      </c>
      <c r="D278" s="18" t="s">
        <v>28</v>
      </c>
      <c r="E278" s="47">
        <v>2.0699999999999998</v>
      </c>
      <c r="F278" s="47" t="s">
        <v>17</v>
      </c>
      <c r="G278" s="47"/>
      <c r="H278" s="15">
        <f t="shared" si="27"/>
        <v>100000</v>
      </c>
      <c r="I278" s="15">
        <f t="shared" si="25"/>
        <v>106999.99999999999</v>
      </c>
      <c r="J278" s="16">
        <f t="shared" si="26"/>
        <v>647450</v>
      </c>
    </row>
    <row r="279" spans="1:10">
      <c r="A279" s="11" t="s">
        <v>362</v>
      </c>
      <c r="B279" s="41">
        <v>45549</v>
      </c>
      <c r="C279" s="47" t="s">
        <v>1604</v>
      </c>
      <c r="D279" s="14" t="s">
        <v>16</v>
      </c>
      <c r="E279" s="47">
        <v>1.9</v>
      </c>
      <c r="F279" s="47" t="s">
        <v>20</v>
      </c>
      <c r="G279" s="47"/>
      <c r="H279" s="15">
        <f t="shared" si="27"/>
        <v>100000</v>
      </c>
      <c r="I279" s="15">
        <f t="shared" si="25"/>
        <v>-100000</v>
      </c>
      <c r="J279" s="16">
        <f t="shared" si="26"/>
        <v>547450</v>
      </c>
    </row>
    <row r="280" spans="1:10">
      <c r="A280" s="11" t="s">
        <v>363</v>
      </c>
      <c r="B280" s="41">
        <v>45549</v>
      </c>
      <c r="C280" s="47" t="s">
        <v>1604</v>
      </c>
      <c r="D280" s="18" t="s">
        <v>72</v>
      </c>
      <c r="E280" s="47">
        <v>1.96</v>
      </c>
      <c r="F280" s="47" t="s">
        <v>17</v>
      </c>
      <c r="G280" s="47"/>
      <c r="H280" s="15">
        <f t="shared" si="27"/>
        <v>100000</v>
      </c>
      <c r="I280" s="15">
        <f t="shared" si="25"/>
        <v>96000</v>
      </c>
      <c r="J280" s="16">
        <f t="shared" si="26"/>
        <v>643450</v>
      </c>
    </row>
    <row r="281" spans="1:10">
      <c r="A281" s="11" t="s">
        <v>364</v>
      </c>
      <c r="B281" s="41">
        <v>45549</v>
      </c>
      <c r="C281" s="47" t="s">
        <v>1605</v>
      </c>
      <c r="D281" s="14" t="s">
        <v>16</v>
      </c>
      <c r="E281" s="47">
        <v>3.5</v>
      </c>
      <c r="F281" s="47" t="s">
        <v>20</v>
      </c>
      <c r="G281" s="47"/>
      <c r="H281" s="15">
        <f t="shared" si="27"/>
        <v>100000</v>
      </c>
      <c r="I281" s="15">
        <f t="shared" si="25"/>
        <v>-100000</v>
      </c>
      <c r="J281" s="16">
        <f t="shared" si="26"/>
        <v>543450</v>
      </c>
    </row>
    <row r="282" spans="1:10">
      <c r="A282" s="11" t="s">
        <v>365</v>
      </c>
      <c r="B282" s="41">
        <v>45549</v>
      </c>
      <c r="C282" s="47" t="s">
        <v>1605</v>
      </c>
      <c r="D282" s="18" t="s">
        <v>110</v>
      </c>
      <c r="E282" s="47">
        <v>1.84</v>
      </c>
      <c r="F282" s="47" t="s">
        <v>17</v>
      </c>
      <c r="G282" s="51">
        <v>1</v>
      </c>
      <c r="H282" s="15">
        <f t="shared" si="27"/>
        <v>100000</v>
      </c>
      <c r="I282" s="15">
        <f t="shared" si="25"/>
        <v>0</v>
      </c>
      <c r="J282" s="16">
        <f t="shared" si="26"/>
        <v>543450</v>
      </c>
    </row>
    <row r="283" spans="1:10">
      <c r="A283" s="11" t="s">
        <v>366</v>
      </c>
      <c r="B283" s="41">
        <v>45549</v>
      </c>
      <c r="C283" s="47" t="s">
        <v>1606</v>
      </c>
      <c r="D283" s="14" t="s">
        <v>16</v>
      </c>
      <c r="E283" s="47">
        <v>4.4000000000000004</v>
      </c>
      <c r="F283" s="47" t="s">
        <v>20</v>
      </c>
      <c r="G283" s="47"/>
      <c r="H283" s="15">
        <f t="shared" si="27"/>
        <v>100000</v>
      </c>
      <c r="I283" s="15">
        <f t="shared" si="25"/>
        <v>-100000</v>
      </c>
      <c r="J283" s="16">
        <f t="shared" si="26"/>
        <v>443450</v>
      </c>
    </row>
    <row r="284" spans="1:10">
      <c r="A284" s="11" t="s">
        <v>367</v>
      </c>
      <c r="B284" s="41">
        <v>45549</v>
      </c>
      <c r="C284" s="47" t="s">
        <v>1606</v>
      </c>
      <c r="D284" s="18" t="s">
        <v>108</v>
      </c>
      <c r="E284" s="47">
        <v>2.0099999999999998</v>
      </c>
      <c r="F284" s="47" t="s">
        <v>17</v>
      </c>
      <c r="G284" s="50">
        <v>1.55</v>
      </c>
      <c r="H284" s="15">
        <f t="shared" si="27"/>
        <v>100000</v>
      </c>
      <c r="I284" s="15">
        <f t="shared" si="25"/>
        <v>55000.000000000007</v>
      </c>
      <c r="J284" s="16">
        <f t="shared" si="26"/>
        <v>498450</v>
      </c>
    </row>
    <row r="285" spans="1:10">
      <c r="A285" s="11" t="s">
        <v>368</v>
      </c>
      <c r="B285" s="41">
        <v>45549</v>
      </c>
      <c r="C285" s="47" t="s">
        <v>1607</v>
      </c>
      <c r="D285" s="14" t="s">
        <v>16</v>
      </c>
      <c r="E285" s="47">
        <v>2.95</v>
      </c>
      <c r="F285" s="47" t="s">
        <v>20</v>
      </c>
      <c r="G285" s="47"/>
      <c r="H285" s="15">
        <f t="shared" si="27"/>
        <v>100000</v>
      </c>
      <c r="I285" s="15">
        <f t="shared" si="25"/>
        <v>-100000</v>
      </c>
      <c r="J285" s="16">
        <f t="shared" si="26"/>
        <v>398450</v>
      </c>
    </row>
    <row r="286" spans="1:10">
      <c r="A286" s="11" t="s">
        <v>369</v>
      </c>
      <c r="B286" s="41">
        <v>45549</v>
      </c>
      <c r="C286" s="47" t="s">
        <v>1607</v>
      </c>
      <c r="D286" s="18" t="s">
        <v>28</v>
      </c>
      <c r="E286" s="47">
        <v>2.08</v>
      </c>
      <c r="F286" s="47" t="s">
        <v>17</v>
      </c>
      <c r="G286" s="47"/>
      <c r="H286" s="15">
        <f t="shared" si="27"/>
        <v>100000</v>
      </c>
      <c r="I286" s="15">
        <f t="shared" si="25"/>
        <v>108000</v>
      </c>
      <c r="J286" s="16">
        <f t="shared" si="26"/>
        <v>506450</v>
      </c>
    </row>
    <row r="287" spans="1:10">
      <c r="A287" s="11" t="s">
        <v>370</v>
      </c>
      <c r="B287" s="41">
        <v>45549</v>
      </c>
      <c r="C287" s="47" t="s">
        <v>1608</v>
      </c>
      <c r="D287" s="14" t="s">
        <v>16</v>
      </c>
      <c r="E287" s="47">
        <v>2.4700000000000002</v>
      </c>
      <c r="F287" s="47" t="s">
        <v>20</v>
      </c>
      <c r="G287" s="47"/>
      <c r="H287" s="15">
        <f t="shared" si="27"/>
        <v>100000</v>
      </c>
      <c r="I287" s="15">
        <f t="shared" si="25"/>
        <v>-100000</v>
      </c>
      <c r="J287" s="16">
        <f t="shared" si="26"/>
        <v>406450</v>
      </c>
    </row>
    <row r="288" spans="1:10" ht="15" thickBot="1">
      <c r="A288" s="11" t="s">
        <v>371</v>
      </c>
      <c r="B288" s="46">
        <v>45549</v>
      </c>
      <c r="C288" s="48" t="s">
        <v>1608</v>
      </c>
      <c r="D288" s="44" t="s">
        <v>22</v>
      </c>
      <c r="E288" s="48">
        <v>1.85</v>
      </c>
      <c r="F288" s="48" t="s">
        <v>17</v>
      </c>
      <c r="G288" s="54">
        <v>1.425</v>
      </c>
      <c r="H288" s="15">
        <f t="shared" si="27"/>
        <v>100000</v>
      </c>
      <c r="I288" s="15">
        <f t="shared" si="25"/>
        <v>42500.000000000007</v>
      </c>
      <c r="J288" s="16">
        <f t="shared" si="26"/>
        <v>448950</v>
      </c>
    </row>
    <row r="289" spans="1:10" ht="15" thickTop="1">
      <c r="A289" s="11" t="s">
        <v>372</v>
      </c>
      <c r="B289" s="41">
        <v>45550</v>
      </c>
      <c r="C289" s="47" t="s">
        <v>1609</v>
      </c>
      <c r="D289" s="14" t="s">
        <v>16</v>
      </c>
      <c r="E289" s="47">
        <v>2.75</v>
      </c>
      <c r="F289" s="47" t="s">
        <v>20</v>
      </c>
      <c r="G289" s="47"/>
      <c r="H289" s="15">
        <f t="shared" si="27"/>
        <v>100000</v>
      </c>
      <c r="I289" s="15">
        <f t="shared" si="25"/>
        <v>-100000</v>
      </c>
      <c r="J289" s="16">
        <f t="shared" si="26"/>
        <v>348950</v>
      </c>
    </row>
    <row r="290" spans="1:10">
      <c r="A290" s="11" t="s">
        <v>373</v>
      </c>
      <c r="B290" s="41">
        <v>45550</v>
      </c>
      <c r="C290" s="47" t="s">
        <v>1609</v>
      </c>
      <c r="D290" s="14" t="s">
        <v>19</v>
      </c>
      <c r="E290" s="47">
        <v>6.5</v>
      </c>
      <c r="F290" s="47" t="s">
        <v>20</v>
      </c>
      <c r="G290" s="47"/>
      <c r="H290" s="15">
        <f t="shared" si="27"/>
        <v>100000</v>
      </c>
      <c r="I290" s="15">
        <f t="shared" si="25"/>
        <v>-100000</v>
      </c>
      <c r="J290" s="16">
        <f t="shared" si="26"/>
        <v>248950</v>
      </c>
    </row>
    <row r="291" spans="1:10">
      <c r="A291" s="11" t="s">
        <v>374</v>
      </c>
      <c r="B291" s="41">
        <v>45550</v>
      </c>
      <c r="C291" s="47" t="s">
        <v>1610</v>
      </c>
      <c r="D291" s="14" t="s">
        <v>16</v>
      </c>
      <c r="E291" s="47">
        <v>3.75</v>
      </c>
      <c r="F291" s="47" t="s">
        <v>17</v>
      </c>
      <c r="G291" s="47"/>
      <c r="H291" s="15">
        <f t="shared" si="27"/>
        <v>100000</v>
      </c>
      <c r="I291" s="15">
        <f t="shared" si="25"/>
        <v>275000</v>
      </c>
      <c r="J291" s="16">
        <f t="shared" si="26"/>
        <v>523950</v>
      </c>
    </row>
    <row r="292" spans="1:10">
      <c r="A292" s="11" t="s">
        <v>375</v>
      </c>
      <c r="B292" s="41">
        <v>45550</v>
      </c>
      <c r="C292" s="47" t="s">
        <v>1611</v>
      </c>
      <c r="D292" s="14" t="s">
        <v>16</v>
      </c>
      <c r="E292" s="47">
        <v>1.55</v>
      </c>
      <c r="F292" s="47" t="s">
        <v>17</v>
      </c>
      <c r="G292" s="47"/>
      <c r="H292" s="15">
        <f t="shared" si="27"/>
        <v>100000</v>
      </c>
      <c r="I292" s="15">
        <f t="shared" si="25"/>
        <v>55000.000000000007</v>
      </c>
      <c r="J292" s="16">
        <f t="shared" si="26"/>
        <v>578950</v>
      </c>
    </row>
    <row r="293" spans="1:10">
      <c r="A293" s="11" t="s">
        <v>376</v>
      </c>
      <c r="B293" s="41">
        <v>45550</v>
      </c>
      <c r="C293" s="47" t="s">
        <v>1611</v>
      </c>
      <c r="D293" s="14" t="s">
        <v>19</v>
      </c>
      <c r="E293" s="47">
        <v>3.8</v>
      </c>
      <c r="F293" s="47" t="s">
        <v>20</v>
      </c>
      <c r="G293" s="47"/>
      <c r="H293" s="15">
        <f t="shared" si="27"/>
        <v>100000</v>
      </c>
      <c r="I293" s="15">
        <f t="shared" ref="I293:I356" si="28">IF(G293&lt;&gt;"",IF(F293="nyertes",(G293-1)*H293,H293*(-1)),IF(F293="nyertes",(E293-1)*H293,H293*(-1)))</f>
        <v>-100000</v>
      </c>
      <c r="J293" s="16">
        <f t="shared" si="26"/>
        <v>478950</v>
      </c>
    </row>
    <row r="294" spans="1:10">
      <c r="A294" s="11" t="s">
        <v>377</v>
      </c>
      <c r="B294" s="41">
        <v>45550</v>
      </c>
      <c r="C294" s="47" t="s">
        <v>1612</v>
      </c>
      <c r="D294" s="14" t="s">
        <v>16</v>
      </c>
      <c r="E294" s="47">
        <v>2.4</v>
      </c>
      <c r="F294" s="47" t="s">
        <v>20</v>
      </c>
      <c r="G294" s="47"/>
      <c r="H294" s="15">
        <f t="shared" si="27"/>
        <v>100000</v>
      </c>
      <c r="I294" s="15">
        <f t="shared" si="28"/>
        <v>-100000</v>
      </c>
      <c r="J294" s="16">
        <f t="shared" ref="J294:J357" si="29">J293+I294</f>
        <v>378950</v>
      </c>
    </row>
    <row r="295" spans="1:10">
      <c r="A295" s="11" t="s">
        <v>378</v>
      </c>
      <c r="B295" s="41">
        <v>45550</v>
      </c>
      <c r="C295" s="47" t="s">
        <v>1612</v>
      </c>
      <c r="D295" s="14" t="s">
        <v>19</v>
      </c>
      <c r="E295" s="47">
        <v>5.5</v>
      </c>
      <c r="F295" s="47" t="s">
        <v>20</v>
      </c>
      <c r="G295" s="47"/>
      <c r="H295" s="15">
        <f t="shared" si="27"/>
        <v>100000</v>
      </c>
      <c r="I295" s="15">
        <f t="shared" si="28"/>
        <v>-100000</v>
      </c>
      <c r="J295" s="16">
        <f t="shared" si="29"/>
        <v>278950</v>
      </c>
    </row>
    <row r="296" spans="1:10">
      <c r="A296" s="11" t="s">
        <v>379</v>
      </c>
      <c r="B296" s="41">
        <v>45550</v>
      </c>
      <c r="C296" s="47" t="s">
        <v>1612</v>
      </c>
      <c r="D296" s="18" t="s">
        <v>116</v>
      </c>
      <c r="E296" s="47">
        <v>4</v>
      </c>
      <c r="F296" s="47" t="s">
        <v>20</v>
      </c>
      <c r="G296" s="47"/>
      <c r="H296" s="15">
        <f t="shared" si="27"/>
        <v>100000</v>
      </c>
      <c r="I296" s="15">
        <f t="shared" si="28"/>
        <v>-100000</v>
      </c>
      <c r="J296" s="16">
        <f t="shared" si="29"/>
        <v>178950</v>
      </c>
    </row>
    <row r="297" spans="1:10">
      <c r="A297" s="11" t="s">
        <v>380</v>
      </c>
      <c r="B297" s="41">
        <v>45550</v>
      </c>
      <c r="C297" s="47" t="s">
        <v>1612</v>
      </c>
      <c r="D297" s="18" t="s">
        <v>104</v>
      </c>
      <c r="E297" s="47">
        <v>7</v>
      </c>
      <c r="F297" s="47" t="s">
        <v>20</v>
      </c>
      <c r="G297" s="47"/>
      <c r="H297" s="15">
        <f t="shared" si="27"/>
        <v>100000</v>
      </c>
      <c r="I297" s="15">
        <f t="shared" si="28"/>
        <v>-100000</v>
      </c>
      <c r="J297" s="16">
        <f t="shared" si="29"/>
        <v>78950</v>
      </c>
    </row>
    <row r="298" spans="1:10">
      <c r="A298" s="11" t="s">
        <v>381</v>
      </c>
      <c r="B298" s="41">
        <v>45550</v>
      </c>
      <c r="C298" s="47" t="s">
        <v>1613</v>
      </c>
      <c r="D298" s="14" t="s">
        <v>19</v>
      </c>
      <c r="E298" s="47">
        <v>3</v>
      </c>
      <c r="F298" s="47" t="s">
        <v>17</v>
      </c>
      <c r="G298" s="47"/>
      <c r="H298" s="15">
        <f t="shared" si="27"/>
        <v>100000</v>
      </c>
      <c r="I298" s="15">
        <f t="shared" si="28"/>
        <v>200000</v>
      </c>
      <c r="J298" s="16">
        <f t="shared" si="29"/>
        <v>278950</v>
      </c>
    </row>
    <row r="299" spans="1:10">
      <c r="A299" s="11" t="s">
        <v>382</v>
      </c>
      <c r="B299" s="41">
        <v>45550</v>
      </c>
      <c r="C299" s="47" t="s">
        <v>1614</v>
      </c>
      <c r="D299" s="14" t="s">
        <v>1522</v>
      </c>
      <c r="E299" s="47">
        <v>1.78</v>
      </c>
      <c r="F299" s="47" t="s">
        <v>17</v>
      </c>
      <c r="G299" s="50">
        <v>1.39</v>
      </c>
      <c r="H299" s="15">
        <f t="shared" si="27"/>
        <v>100000</v>
      </c>
      <c r="I299" s="15">
        <f t="shared" si="28"/>
        <v>38999.999999999993</v>
      </c>
      <c r="J299" s="16">
        <f t="shared" si="29"/>
        <v>317950</v>
      </c>
    </row>
    <row r="300" spans="1:10">
      <c r="A300" s="11" t="s">
        <v>383</v>
      </c>
      <c r="B300" s="41">
        <v>45550</v>
      </c>
      <c r="C300" s="47" t="s">
        <v>1613</v>
      </c>
      <c r="D300" s="14" t="s">
        <v>46</v>
      </c>
      <c r="E300" s="47">
        <v>1.98</v>
      </c>
      <c r="F300" s="47" t="s">
        <v>17</v>
      </c>
      <c r="G300" s="47"/>
      <c r="H300" s="15">
        <f t="shared" si="27"/>
        <v>100000</v>
      </c>
      <c r="I300" s="15">
        <f t="shared" si="28"/>
        <v>98000</v>
      </c>
      <c r="J300" s="16">
        <f t="shared" si="29"/>
        <v>415950</v>
      </c>
    </row>
    <row r="301" spans="1:10">
      <c r="A301" s="11" t="s">
        <v>384</v>
      </c>
      <c r="B301" s="41">
        <v>45550</v>
      </c>
      <c r="C301" s="47" t="s">
        <v>1615</v>
      </c>
      <c r="D301" s="14" t="s">
        <v>1475</v>
      </c>
      <c r="E301" s="47">
        <v>1.87</v>
      </c>
      <c r="F301" s="47" t="s">
        <v>17</v>
      </c>
      <c r="G301" s="47"/>
      <c r="H301" s="15">
        <f t="shared" si="27"/>
        <v>100000</v>
      </c>
      <c r="I301" s="15">
        <f t="shared" si="28"/>
        <v>87000.000000000015</v>
      </c>
      <c r="J301" s="16">
        <f t="shared" si="29"/>
        <v>502950</v>
      </c>
    </row>
    <row r="302" spans="1:10">
      <c r="A302" s="11" t="s">
        <v>385</v>
      </c>
      <c r="B302" s="41">
        <v>45550</v>
      </c>
      <c r="C302" s="47" t="s">
        <v>1615</v>
      </c>
      <c r="D302" s="14" t="s">
        <v>100</v>
      </c>
      <c r="E302" s="47">
        <v>2.56</v>
      </c>
      <c r="F302" s="47" t="s">
        <v>17</v>
      </c>
      <c r="G302" s="47"/>
      <c r="H302" s="15">
        <f t="shared" si="27"/>
        <v>100000</v>
      </c>
      <c r="I302" s="15">
        <f t="shared" si="28"/>
        <v>156000</v>
      </c>
      <c r="J302" s="16">
        <f t="shared" si="29"/>
        <v>658950</v>
      </c>
    </row>
    <row r="303" spans="1:10">
      <c r="A303" s="11" t="s">
        <v>386</v>
      </c>
      <c r="B303" s="41">
        <v>45550</v>
      </c>
      <c r="C303" s="47" t="s">
        <v>1616</v>
      </c>
      <c r="D303" s="14" t="s">
        <v>19</v>
      </c>
      <c r="E303" s="47">
        <v>1.83</v>
      </c>
      <c r="F303" s="47" t="s">
        <v>20</v>
      </c>
      <c r="G303" s="47"/>
      <c r="H303" s="15">
        <f t="shared" si="27"/>
        <v>100000</v>
      </c>
      <c r="I303" s="15">
        <f t="shared" si="28"/>
        <v>-100000</v>
      </c>
      <c r="J303" s="16">
        <f t="shared" si="29"/>
        <v>558950</v>
      </c>
    </row>
    <row r="304" spans="1:10">
      <c r="A304" s="11" t="s">
        <v>387</v>
      </c>
      <c r="B304" s="41">
        <v>45550</v>
      </c>
      <c r="C304" s="47" t="s">
        <v>1616</v>
      </c>
      <c r="D304" s="14" t="s">
        <v>1475</v>
      </c>
      <c r="E304" s="47">
        <v>2.41</v>
      </c>
      <c r="F304" s="47" t="s">
        <v>20</v>
      </c>
      <c r="G304" s="47"/>
      <c r="H304" s="15">
        <f t="shared" si="27"/>
        <v>100000</v>
      </c>
      <c r="I304" s="15">
        <f t="shared" si="28"/>
        <v>-100000</v>
      </c>
      <c r="J304" s="16">
        <f t="shared" si="29"/>
        <v>458950</v>
      </c>
    </row>
    <row r="305" spans="1:10">
      <c r="A305" s="11" t="s">
        <v>388</v>
      </c>
      <c r="B305" s="41">
        <v>45550</v>
      </c>
      <c r="C305" s="47" t="s">
        <v>1617</v>
      </c>
      <c r="D305" s="14" t="s">
        <v>16</v>
      </c>
      <c r="E305" s="47">
        <v>3.1</v>
      </c>
      <c r="F305" s="47" t="s">
        <v>20</v>
      </c>
      <c r="G305" s="47"/>
      <c r="H305" s="15">
        <f t="shared" si="27"/>
        <v>100000</v>
      </c>
      <c r="I305" s="15">
        <f t="shared" si="28"/>
        <v>-100000</v>
      </c>
      <c r="J305" s="16">
        <f t="shared" si="29"/>
        <v>358950</v>
      </c>
    </row>
    <row r="306" spans="1:10">
      <c r="A306" s="11" t="s">
        <v>389</v>
      </c>
      <c r="B306" s="41">
        <v>45550</v>
      </c>
      <c r="C306" s="47" t="s">
        <v>1617</v>
      </c>
      <c r="D306" s="18" t="s">
        <v>28</v>
      </c>
      <c r="E306" s="47">
        <v>2.06</v>
      </c>
      <c r="F306" s="47" t="s">
        <v>20</v>
      </c>
      <c r="G306" s="47"/>
      <c r="H306" s="15">
        <f t="shared" si="27"/>
        <v>100000</v>
      </c>
      <c r="I306" s="15">
        <f t="shared" si="28"/>
        <v>-100000</v>
      </c>
      <c r="J306" s="16">
        <f t="shared" si="29"/>
        <v>258950</v>
      </c>
    </row>
    <row r="307" spans="1:10">
      <c r="A307" s="11" t="s">
        <v>390</v>
      </c>
      <c r="B307" s="41">
        <v>45550</v>
      </c>
      <c r="C307" s="47" t="s">
        <v>1618</v>
      </c>
      <c r="D307" s="14" t="s">
        <v>16</v>
      </c>
      <c r="E307" s="47">
        <v>3.3</v>
      </c>
      <c r="F307" s="47" t="s">
        <v>20</v>
      </c>
      <c r="G307" s="47"/>
      <c r="H307" s="15">
        <f t="shared" si="27"/>
        <v>100000</v>
      </c>
      <c r="I307" s="15">
        <f t="shared" si="28"/>
        <v>-100000</v>
      </c>
      <c r="J307" s="16">
        <f t="shared" si="29"/>
        <v>158950</v>
      </c>
    </row>
    <row r="308" spans="1:10">
      <c r="A308" s="11" t="s">
        <v>391</v>
      </c>
      <c r="B308" s="41">
        <v>45550</v>
      </c>
      <c r="C308" s="47" t="s">
        <v>1618</v>
      </c>
      <c r="D308" s="18" t="s">
        <v>28</v>
      </c>
      <c r="E308" s="47">
        <v>2.31</v>
      </c>
      <c r="F308" s="47" t="s">
        <v>20</v>
      </c>
      <c r="G308" s="47"/>
      <c r="H308" s="15">
        <f t="shared" si="27"/>
        <v>100000</v>
      </c>
      <c r="I308" s="15">
        <f t="shared" si="28"/>
        <v>-100000</v>
      </c>
      <c r="J308" s="16">
        <f t="shared" si="29"/>
        <v>58950</v>
      </c>
    </row>
    <row r="309" spans="1:10">
      <c r="A309" s="11" t="s">
        <v>392</v>
      </c>
      <c r="B309" s="41">
        <v>45550</v>
      </c>
      <c r="C309" s="47" t="s">
        <v>1619</v>
      </c>
      <c r="D309" s="14" t="s">
        <v>1522</v>
      </c>
      <c r="E309" s="47">
        <v>2</v>
      </c>
      <c r="F309" s="47" t="s">
        <v>17</v>
      </c>
      <c r="G309" s="47"/>
      <c r="H309" s="15">
        <f t="shared" si="27"/>
        <v>100000</v>
      </c>
      <c r="I309" s="15">
        <f t="shared" si="28"/>
        <v>100000</v>
      </c>
      <c r="J309" s="16">
        <f t="shared" si="29"/>
        <v>158950</v>
      </c>
    </row>
    <row r="310" spans="1:10">
      <c r="A310" s="11" t="s">
        <v>393</v>
      </c>
      <c r="B310" s="41">
        <v>45550</v>
      </c>
      <c r="C310" s="47" t="s">
        <v>1619</v>
      </c>
      <c r="D310" s="14" t="s">
        <v>144</v>
      </c>
      <c r="E310" s="47">
        <v>1.9</v>
      </c>
      <c r="F310" s="47" t="s">
        <v>17</v>
      </c>
      <c r="G310" s="50">
        <v>1.45</v>
      </c>
      <c r="H310" s="15">
        <f t="shared" si="27"/>
        <v>100000</v>
      </c>
      <c r="I310" s="15">
        <f t="shared" si="28"/>
        <v>44999.999999999993</v>
      </c>
      <c r="J310" s="16">
        <f t="shared" si="29"/>
        <v>203950</v>
      </c>
    </row>
    <row r="311" spans="1:10">
      <c r="A311" s="11" t="s">
        <v>394</v>
      </c>
      <c r="B311" s="41">
        <v>45550</v>
      </c>
      <c r="C311" s="47" t="s">
        <v>1620</v>
      </c>
      <c r="D311" s="14" t="s">
        <v>16</v>
      </c>
      <c r="E311" s="47">
        <v>2.75</v>
      </c>
      <c r="F311" s="47" t="s">
        <v>20</v>
      </c>
      <c r="G311" s="47"/>
      <c r="H311" s="15">
        <f t="shared" si="27"/>
        <v>100000</v>
      </c>
      <c r="I311" s="15">
        <f t="shared" si="28"/>
        <v>-100000</v>
      </c>
      <c r="J311" s="16">
        <f t="shared" si="29"/>
        <v>103950</v>
      </c>
    </row>
    <row r="312" spans="1:10">
      <c r="A312" s="11" t="s">
        <v>395</v>
      </c>
      <c r="B312" s="41">
        <v>45550</v>
      </c>
      <c r="C312" s="47" t="s">
        <v>1620</v>
      </c>
      <c r="D312" s="18" t="s">
        <v>28</v>
      </c>
      <c r="E312" s="47">
        <v>1.8</v>
      </c>
      <c r="F312" s="47" t="s">
        <v>20</v>
      </c>
      <c r="G312" s="47"/>
      <c r="H312" s="15">
        <f t="shared" si="27"/>
        <v>100000</v>
      </c>
      <c r="I312" s="15">
        <f t="shared" si="28"/>
        <v>-100000</v>
      </c>
      <c r="J312" s="16">
        <f t="shared" si="29"/>
        <v>3950</v>
      </c>
    </row>
    <row r="313" spans="1:10">
      <c r="A313" s="11" t="s">
        <v>396</v>
      </c>
      <c r="B313" s="41">
        <v>45550</v>
      </c>
      <c r="C313" s="47" t="s">
        <v>1621</v>
      </c>
      <c r="D313" s="14" t="s">
        <v>16</v>
      </c>
      <c r="E313" s="47">
        <v>2.0499999999999998</v>
      </c>
      <c r="F313" s="47" t="s">
        <v>20</v>
      </c>
      <c r="G313" s="47"/>
      <c r="H313" s="15">
        <f t="shared" si="27"/>
        <v>100000</v>
      </c>
      <c r="I313" s="15">
        <f t="shared" si="28"/>
        <v>-100000</v>
      </c>
      <c r="J313" s="16">
        <f t="shared" si="29"/>
        <v>-96050</v>
      </c>
    </row>
    <row r="314" spans="1:10">
      <c r="A314" s="11" t="s">
        <v>397</v>
      </c>
      <c r="B314" s="41">
        <v>45550</v>
      </c>
      <c r="C314" s="47" t="s">
        <v>1622</v>
      </c>
      <c r="D314" s="14" t="s">
        <v>19</v>
      </c>
      <c r="E314" s="47">
        <v>1.76</v>
      </c>
      <c r="F314" s="47" t="s">
        <v>20</v>
      </c>
      <c r="G314" s="47"/>
      <c r="H314" s="15">
        <f t="shared" si="27"/>
        <v>100000</v>
      </c>
      <c r="I314" s="15">
        <f t="shared" si="28"/>
        <v>-100000</v>
      </c>
      <c r="J314" s="16">
        <f t="shared" si="29"/>
        <v>-196050</v>
      </c>
    </row>
    <row r="315" spans="1:10">
      <c r="A315" s="11" t="s">
        <v>398</v>
      </c>
      <c r="B315" s="41">
        <v>45550</v>
      </c>
      <c r="C315" s="47" t="s">
        <v>1623</v>
      </c>
      <c r="D315" s="14" t="s">
        <v>16</v>
      </c>
      <c r="E315" s="47">
        <v>4</v>
      </c>
      <c r="F315" s="47" t="s">
        <v>17</v>
      </c>
      <c r="G315" s="47"/>
      <c r="H315" s="15">
        <f t="shared" si="27"/>
        <v>100000</v>
      </c>
      <c r="I315" s="15">
        <f t="shared" si="28"/>
        <v>300000</v>
      </c>
      <c r="J315" s="16">
        <f t="shared" si="29"/>
        <v>103950</v>
      </c>
    </row>
    <row r="316" spans="1:10">
      <c r="A316" s="11" t="s">
        <v>399</v>
      </c>
      <c r="B316" s="41">
        <v>45550</v>
      </c>
      <c r="C316" s="47" t="s">
        <v>1623</v>
      </c>
      <c r="D316" s="18" t="s">
        <v>110</v>
      </c>
      <c r="E316" s="47">
        <v>2.2200000000000002</v>
      </c>
      <c r="F316" s="47" t="s">
        <v>17</v>
      </c>
      <c r="G316" s="47"/>
      <c r="H316" s="15">
        <f t="shared" si="27"/>
        <v>100000</v>
      </c>
      <c r="I316" s="15">
        <f t="shared" si="28"/>
        <v>122000.00000000001</v>
      </c>
      <c r="J316" s="16">
        <f t="shared" si="29"/>
        <v>225950</v>
      </c>
    </row>
    <row r="317" spans="1:10">
      <c r="A317" s="11" t="s">
        <v>400</v>
      </c>
      <c r="B317" s="41">
        <v>45550</v>
      </c>
      <c r="C317" s="47" t="s">
        <v>1624</v>
      </c>
      <c r="D317" s="14" t="s">
        <v>16</v>
      </c>
      <c r="E317" s="47">
        <v>2.68</v>
      </c>
      <c r="F317" s="47" t="s">
        <v>17</v>
      </c>
      <c r="G317" s="47"/>
      <c r="H317" s="15">
        <f t="shared" si="27"/>
        <v>100000</v>
      </c>
      <c r="I317" s="15">
        <f t="shared" si="28"/>
        <v>168000.00000000003</v>
      </c>
      <c r="J317" s="16">
        <f t="shared" si="29"/>
        <v>393950</v>
      </c>
    </row>
    <row r="318" spans="1:10">
      <c r="A318" s="11" t="s">
        <v>401</v>
      </c>
      <c r="B318" s="41">
        <v>45550</v>
      </c>
      <c r="C318" s="47" t="s">
        <v>1624</v>
      </c>
      <c r="D318" s="18" t="s">
        <v>28</v>
      </c>
      <c r="E318" s="47">
        <v>1.91</v>
      </c>
      <c r="F318" s="47" t="s">
        <v>17</v>
      </c>
      <c r="G318" s="47"/>
      <c r="H318" s="15">
        <f t="shared" si="27"/>
        <v>100000</v>
      </c>
      <c r="I318" s="15">
        <f t="shared" si="28"/>
        <v>90999.999999999985</v>
      </c>
      <c r="J318" s="16">
        <f t="shared" si="29"/>
        <v>484950</v>
      </c>
    </row>
    <row r="319" spans="1:10">
      <c r="A319" s="11" t="s">
        <v>402</v>
      </c>
      <c r="B319" s="41">
        <v>45550</v>
      </c>
      <c r="C319" s="47" t="s">
        <v>1625</v>
      </c>
      <c r="D319" s="14" t="s">
        <v>16</v>
      </c>
      <c r="E319" s="47">
        <v>3.1</v>
      </c>
      <c r="F319" s="47" t="s">
        <v>20</v>
      </c>
      <c r="G319" s="47"/>
      <c r="H319" s="15">
        <f t="shared" si="27"/>
        <v>100000</v>
      </c>
      <c r="I319" s="15">
        <f t="shared" si="28"/>
        <v>-100000</v>
      </c>
      <c r="J319" s="16">
        <f t="shared" si="29"/>
        <v>384950</v>
      </c>
    </row>
    <row r="320" spans="1:10">
      <c r="A320" s="11" t="s">
        <v>403</v>
      </c>
      <c r="B320" s="41">
        <v>45550</v>
      </c>
      <c r="C320" s="47" t="s">
        <v>1625</v>
      </c>
      <c r="D320" s="14" t="s">
        <v>19</v>
      </c>
      <c r="E320" s="47">
        <v>8.25</v>
      </c>
      <c r="F320" s="47" t="s">
        <v>20</v>
      </c>
      <c r="G320" s="47"/>
      <c r="H320" s="15">
        <f t="shared" si="27"/>
        <v>100000</v>
      </c>
      <c r="I320" s="15">
        <f t="shared" si="28"/>
        <v>-100000</v>
      </c>
      <c r="J320" s="16">
        <f t="shared" si="29"/>
        <v>284950</v>
      </c>
    </row>
    <row r="321" spans="1:10">
      <c r="A321" s="11" t="s">
        <v>404</v>
      </c>
      <c r="B321" s="41">
        <v>45550</v>
      </c>
      <c r="C321" s="47" t="s">
        <v>1626</v>
      </c>
      <c r="D321" s="14" t="s">
        <v>16</v>
      </c>
      <c r="E321" s="47">
        <v>3.45</v>
      </c>
      <c r="F321" s="47" t="s">
        <v>17</v>
      </c>
      <c r="G321" s="47"/>
      <c r="H321" s="15">
        <f t="shared" si="27"/>
        <v>100000</v>
      </c>
      <c r="I321" s="15">
        <f t="shared" si="28"/>
        <v>245000.00000000003</v>
      </c>
      <c r="J321" s="16">
        <f t="shared" si="29"/>
        <v>529950</v>
      </c>
    </row>
    <row r="322" spans="1:10" ht="15" thickBot="1">
      <c r="A322" s="11" t="s">
        <v>405</v>
      </c>
      <c r="B322" s="46">
        <v>45550</v>
      </c>
      <c r="C322" s="48" t="s">
        <v>1626</v>
      </c>
      <c r="D322" s="44" t="s">
        <v>19</v>
      </c>
      <c r="E322" s="48">
        <v>9.5</v>
      </c>
      <c r="F322" s="48" t="s">
        <v>20</v>
      </c>
      <c r="G322" s="48"/>
      <c r="H322" s="15">
        <f t="shared" si="27"/>
        <v>100000</v>
      </c>
      <c r="I322" s="15">
        <f t="shared" si="28"/>
        <v>-100000</v>
      </c>
      <c r="J322" s="16">
        <f t="shared" si="29"/>
        <v>429950</v>
      </c>
    </row>
    <row r="323" spans="1:10" ht="15" thickTop="1">
      <c r="A323" s="11" t="s">
        <v>406</v>
      </c>
      <c r="B323" s="41">
        <v>45551</v>
      </c>
      <c r="C323" s="47" t="s">
        <v>1627</v>
      </c>
      <c r="D323" s="14" t="s">
        <v>16</v>
      </c>
      <c r="E323" s="47">
        <v>3.4</v>
      </c>
      <c r="F323" s="47" t="s">
        <v>20</v>
      </c>
      <c r="G323" s="47"/>
      <c r="H323" s="15">
        <f t="shared" si="27"/>
        <v>100000</v>
      </c>
      <c r="I323" s="15">
        <f t="shared" si="28"/>
        <v>-100000</v>
      </c>
      <c r="J323" s="16">
        <f t="shared" si="29"/>
        <v>329950</v>
      </c>
    </row>
    <row r="324" spans="1:10">
      <c r="A324" s="11" t="s">
        <v>407</v>
      </c>
      <c r="B324" s="41">
        <v>45551</v>
      </c>
      <c r="C324" s="47" t="s">
        <v>1627</v>
      </c>
      <c r="D324" s="18" t="s">
        <v>110</v>
      </c>
      <c r="E324" s="47">
        <v>1.78</v>
      </c>
      <c r="F324" s="47" t="s">
        <v>20</v>
      </c>
      <c r="G324" s="47"/>
      <c r="H324" s="15">
        <f t="shared" si="27"/>
        <v>100000</v>
      </c>
      <c r="I324" s="15">
        <f t="shared" si="28"/>
        <v>-100000</v>
      </c>
      <c r="J324" s="16">
        <f t="shared" si="29"/>
        <v>229950</v>
      </c>
    </row>
    <row r="325" spans="1:10">
      <c r="A325" s="11" t="s">
        <v>408</v>
      </c>
      <c r="B325" s="41">
        <v>45551</v>
      </c>
      <c r="C325" s="47" t="s">
        <v>1628</v>
      </c>
      <c r="D325" s="14" t="s">
        <v>91</v>
      </c>
      <c r="E325" s="47">
        <v>2.5499999999999998</v>
      </c>
      <c r="F325" s="47" t="s">
        <v>17</v>
      </c>
      <c r="G325" s="51">
        <v>1</v>
      </c>
      <c r="H325" s="15">
        <f t="shared" si="27"/>
        <v>100000</v>
      </c>
      <c r="I325" s="15">
        <f t="shared" si="28"/>
        <v>0</v>
      </c>
      <c r="J325" s="16">
        <f t="shared" si="29"/>
        <v>229950</v>
      </c>
    </row>
    <row r="326" spans="1:10">
      <c r="A326" s="11" t="s">
        <v>409</v>
      </c>
      <c r="B326" s="41">
        <v>45551</v>
      </c>
      <c r="C326" s="47" t="s">
        <v>1628</v>
      </c>
      <c r="D326" s="18" t="s">
        <v>110</v>
      </c>
      <c r="E326" s="47">
        <v>1.87</v>
      </c>
      <c r="F326" s="47" t="s">
        <v>17</v>
      </c>
      <c r="G326" s="51">
        <v>1</v>
      </c>
      <c r="H326" s="15">
        <f t="shared" si="27"/>
        <v>100000</v>
      </c>
      <c r="I326" s="15">
        <f t="shared" si="28"/>
        <v>0</v>
      </c>
      <c r="J326" s="16">
        <f t="shared" si="29"/>
        <v>229950</v>
      </c>
    </row>
    <row r="327" spans="1:10">
      <c r="A327" s="11" t="s">
        <v>410</v>
      </c>
      <c r="B327" s="41">
        <v>45551</v>
      </c>
      <c r="C327" s="47" t="s">
        <v>1629</v>
      </c>
      <c r="D327" s="14" t="s">
        <v>16</v>
      </c>
      <c r="E327" s="47">
        <v>3.55</v>
      </c>
      <c r="F327" s="47" t="s">
        <v>20</v>
      </c>
      <c r="G327" s="47"/>
      <c r="H327" s="15">
        <f t="shared" si="27"/>
        <v>100000</v>
      </c>
      <c r="I327" s="15">
        <f t="shared" si="28"/>
        <v>-100000</v>
      </c>
      <c r="J327" s="16">
        <f t="shared" si="29"/>
        <v>129950</v>
      </c>
    </row>
    <row r="328" spans="1:10">
      <c r="A328" s="11" t="s">
        <v>411</v>
      </c>
      <c r="B328" s="41">
        <v>45551</v>
      </c>
      <c r="C328" s="47" t="s">
        <v>1629</v>
      </c>
      <c r="D328" s="18" t="s">
        <v>28</v>
      </c>
      <c r="E328" s="47">
        <v>2.34</v>
      </c>
      <c r="F328" s="47" t="s">
        <v>20</v>
      </c>
      <c r="G328" s="47"/>
      <c r="H328" s="15">
        <f t="shared" si="27"/>
        <v>100000</v>
      </c>
      <c r="I328" s="15">
        <f t="shared" si="28"/>
        <v>-100000</v>
      </c>
      <c r="J328" s="16">
        <f t="shared" si="29"/>
        <v>29950</v>
      </c>
    </row>
    <row r="329" spans="1:10">
      <c r="A329" s="11" t="s">
        <v>412</v>
      </c>
      <c r="B329" s="41">
        <v>45551</v>
      </c>
      <c r="C329" s="47" t="s">
        <v>1630</v>
      </c>
      <c r="D329" s="14" t="s">
        <v>1475</v>
      </c>
      <c r="E329" s="47">
        <v>1.81</v>
      </c>
      <c r="F329" s="47" t="s">
        <v>17</v>
      </c>
      <c r="G329" s="50">
        <v>1.405</v>
      </c>
      <c r="H329" s="15">
        <f t="shared" si="27"/>
        <v>100000</v>
      </c>
      <c r="I329" s="15">
        <f t="shared" si="28"/>
        <v>40500</v>
      </c>
      <c r="J329" s="16">
        <f t="shared" si="29"/>
        <v>70450</v>
      </c>
    </row>
    <row r="330" spans="1:10">
      <c r="A330" s="11" t="s">
        <v>413</v>
      </c>
      <c r="B330" s="41">
        <v>45551</v>
      </c>
      <c r="C330" s="47" t="s">
        <v>1630</v>
      </c>
      <c r="D330" s="14" t="s">
        <v>100</v>
      </c>
      <c r="E330" s="47">
        <v>2.38</v>
      </c>
      <c r="F330" s="47" t="s">
        <v>17</v>
      </c>
      <c r="G330" s="51">
        <v>1</v>
      </c>
      <c r="H330" s="15">
        <f t="shared" si="27"/>
        <v>100000</v>
      </c>
      <c r="I330" s="15">
        <f t="shared" si="28"/>
        <v>0</v>
      </c>
      <c r="J330" s="16">
        <f t="shared" si="29"/>
        <v>70450</v>
      </c>
    </row>
    <row r="331" spans="1:10">
      <c r="A331" s="11" t="s">
        <v>414</v>
      </c>
      <c r="B331" s="41">
        <v>45551</v>
      </c>
      <c r="C331" s="47" t="s">
        <v>1631</v>
      </c>
      <c r="D331" s="18" t="s">
        <v>1478</v>
      </c>
      <c r="E331" s="47">
        <v>1.96</v>
      </c>
      <c r="F331" s="47" t="s">
        <v>17</v>
      </c>
      <c r="G331" s="51">
        <v>1</v>
      </c>
      <c r="H331" s="15">
        <f t="shared" si="27"/>
        <v>100000</v>
      </c>
      <c r="I331" s="15">
        <f t="shared" si="28"/>
        <v>0</v>
      </c>
      <c r="J331" s="16">
        <f t="shared" si="29"/>
        <v>70450</v>
      </c>
    </row>
    <row r="332" spans="1:10">
      <c r="A332" s="11" t="s">
        <v>415</v>
      </c>
      <c r="B332" s="41">
        <v>45551</v>
      </c>
      <c r="C332" s="47" t="s">
        <v>1631</v>
      </c>
      <c r="D332" s="18" t="s">
        <v>104</v>
      </c>
      <c r="E332" s="47">
        <v>2.7</v>
      </c>
      <c r="F332" s="47" t="s">
        <v>20</v>
      </c>
      <c r="G332" s="47"/>
      <c r="H332" s="15">
        <f t="shared" si="27"/>
        <v>100000</v>
      </c>
      <c r="I332" s="15">
        <f t="shared" si="28"/>
        <v>-100000</v>
      </c>
      <c r="J332" s="16">
        <f t="shared" si="29"/>
        <v>-29550</v>
      </c>
    </row>
    <row r="333" spans="1:10">
      <c r="A333" s="11" t="s">
        <v>416</v>
      </c>
      <c r="B333" s="41">
        <v>45551</v>
      </c>
      <c r="C333" s="47" t="s">
        <v>1631</v>
      </c>
      <c r="D333" s="14" t="s">
        <v>1477</v>
      </c>
      <c r="E333" s="47">
        <v>2.37</v>
      </c>
      <c r="F333" s="47" t="s">
        <v>20</v>
      </c>
      <c r="G333" s="47"/>
      <c r="H333" s="15">
        <f t="shared" si="27"/>
        <v>100000</v>
      </c>
      <c r="I333" s="15">
        <f t="shared" si="28"/>
        <v>-100000</v>
      </c>
      <c r="J333" s="16">
        <f t="shared" si="29"/>
        <v>-129550</v>
      </c>
    </row>
    <row r="334" spans="1:10">
      <c r="A334" s="11" t="s">
        <v>417</v>
      </c>
      <c r="B334" s="41">
        <v>45551</v>
      </c>
      <c r="C334" s="47" t="s">
        <v>1630</v>
      </c>
      <c r="D334" s="14" t="s">
        <v>1477</v>
      </c>
      <c r="E334" s="47">
        <v>2.9</v>
      </c>
      <c r="F334" s="47" t="s">
        <v>20</v>
      </c>
      <c r="G334" s="47"/>
      <c r="H334" s="15">
        <f t="shared" si="27"/>
        <v>100000</v>
      </c>
      <c r="I334" s="15">
        <f t="shared" si="28"/>
        <v>-100000</v>
      </c>
      <c r="J334" s="16">
        <f t="shared" si="29"/>
        <v>-229550</v>
      </c>
    </row>
    <row r="335" spans="1:10">
      <c r="A335" s="11" t="s">
        <v>418</v>
      </c>
      <c r="B335" s="41">
        <v>45551</v>
      </c>
      <c r="C335" s="47" t="s">
        <v>1630</v>
      </c>
      <c r="D335" s="18" t="s">
        <v>1478</v>
      </c>
      <c r="E335" s="47">
        <v>2.38</v>
      </c>
      <c r="F335" s="47" t="s">
        <v>20</v>
      </c>
      <c r="G335" s="47"/>
      <c r="H335" s="15">
        <f t="shared" si="27"/>
        <v>100000</v>
      </c>
      <c r="I335" s="15">
        <f t="shared" si="28"/>
        <v>-100000</v>
      </c>
      <c r="J335" s="16">
        <f t="shared" si="29"/>
        <v>-329550</v>
      </c>
    </row>
    <row r="336" spans="1:10">
      <c r="A336" s="11" t="s">
        <v>419</v>
      </c>
      <c r="B336" s="41">
        <v>45551</v>
      </c>
      <c r="C336" s="47" t="s">
        <v>1630</v>
      </c>
      <c r="D336" s="18" t="s">
        <v>104</v>
      </c>
      <c r="E336" s="47">
        <v>3.2</v>
      </c>
      <c r="F336" s="47" t="s">
        <v>20</v>
      </c>
      <c r="G336" s="47"/>
      <c r="H336" s="15">
        <f t="shared" si="27"/>
        <v>100000</v>
      </c>
      <c r="I336" s="15">
        <f t="shared" si="28"/>
        <v>-100000</v>
      </c>
      <c r="J336" s="16">
        <f t="shared" si="29"/>
        <v>-429550</v>
      </c>
    </row>
    <row r="337" spans="1:10">
      <c r="A337" s="11" t="s">
        <v>420</v>
      </c>
      <c r="B337" s="41">
        <v>45551</v>
      </c>
      <c r="C337" s="47" t="s">
        <v>1632</v>
      </c>
      <c r="D337" s="14" t="s">
        <v>100</v>
      </c>
      <c r="E337" s="47">
        <v>2.0499999999999998</v>
      </c>
      <c r="F337" s="47" t="s">
        <v>20</v>
      </c>
      <c r="G337" s="47"/>
      <c r="H337" s="15">
        <f t="shared" ref="H337:H400" si="30">$C$3</f>
        <v>100000</v>
      </c>
      <c r="I337" s="15">
        <f t="shared" si="28"/>
        <v>-100000</v>
      </c>
      <c r="J337" s="16">
        <f t="shared" si="29"/>
        <v>-529550</v>
      </c>
    </row>
    <row r="338" spans="1:10">
      <c r="A338" s="11" t="s">
        <v>421</v>
      </c>
      <c r="B338" s="41">
        <v>45551</v>
      </c>
      <c r="C338" s="47" t="s">
        <v>1632</v>
      </c>
      <c r="D338" s="14" t="s">
        <v>1477</v>
      </c>
      <c r="E338" s="47">
        <v>2.9</v>
      </c>
      <c r="F338" s="47" t="s">
        <v>20</v>
      </c>
      <c r="G338" s="47"/>
      <c r="H338" s="15">
        <f t="shared" si="30"/>
        <v>100000</v>
      </c>
      <c r="I338" s="15">
        <f t="shared" si="28"/>
        <v>-100000</v>
      </c>
      <c r="J338" s="16">
        <f t="shared" si="29"/>
        <v>-629550</v>
      </c>
    </row>
    <row r="339" spans="1:10">
      <c r="A339" s="11" t="s">
        <v>422</v>
      </c>
      <c r="B339" s="41">
        <v>45551</v>
      </c>
      <c r="C339" s="47" t="s">
        <v>1633</v>
      </c>
      <c r="D339" s="14" t="s">
        <v>100</v>
      </c>
      <c r="E339" s="47">
        <v>2.21</v>
      </c>
      <c r="F339" s="47" t="s">
        <v>17</v>
      </c>
      <c r="G339" s="51">
        <v>1</v>
      </c>
      <c r="H339" s="15">
        <f t="shared" si="30"/>
        <v>100000</v>
      </c>
      <c r="I339" s="15">
        <f t="shared" si="28"/>
        <v>0</v>
      </c>
      <c r="J339" s="16">
        <f t="shared" si="29"/>
        <v>-629550</v>
      </c>
    </row>
    <row r="340" spans="1:10">
      <c r="A340" s="11" t="s">
        <v>423</v>
      </c>
      <c r="B340" s="41">
        <v>45551</v>
      </c>
      <c r="C340" s="47" t="s">
        <v>1633</v>
      </c>
      <c r="D340" s="14" t="s">
        <v>1477</v>
      </c>
      <c r="E340" s="47">
        <v>3.2</v>
      </c>
      <c r="F340" s="47" t="s">
        <v>20</v>
      </c>
      <c r="G340" s="47"/>
      <c r="H340" s="15">
        <f t="shared" si="30"/>
        <v>100000</v>
      </c>
      <c r="I340" s="15">
        <f t="shared" si="28"/>
        <v>-100000</v>
      </c>
      <c r="J340" s="16">
        <f t="shared" si="29"/>
        <v>-729550</v>
      </c>
    </row>
    <row r="341" spans="1:10">
      <c r="A341" s="11" t="s">
        <v>424</v>
      </c>
      <c r="B341" s="41">
        <v>45551</v>
      </c>
      <c r="C341" s="47" t="s">
        <v>1634</v>
      </c>
      <c r="D341" s="14" t="s">
        <v>91</v>
      </c>
      <c r="E341" s="47">
        <v>2.75</v>
      </c>
      <c r="F341" s="47" t="s">
        <v>20</v>
      </c>
      <c r="G341" s="47"/>
      <c r="H341" s="15">
        <f t="shared" si="30"/>
        <v>100000</v>
      </c>
      <c r="I341" s="15">
        <f t="shared" si="28"/>
        <v>-100000</v>
      </c>
      <c r="J341" s="16">
        <f t="shared" si="29"/>
        <v>-829550</v>
      </c>
    </row>
    <row r="342" spans="1:10">
      <c r="A342" s="11" t="s">
        <v>425</v>
      </c>
      <c r="B342" s="41">
        <v>45551</v>
      </c>
      <c r="C342" s="47" t="s">
        <v>1634</v>
      </c>
      <c r="D342" s="47" t="s">
        <v>1635</v>
      </c>
      <c r="E342" s="47">
        <v>6.5</v>
      </c>
      <c r="F342" s="47" t="s">
        <v>20</v>
      </c>
      <c r="G342" s="47"/>
      <c r="H342" s="15">
        <f t="shared" si="30"/>
        <v>100000</v>
      </c>
      <c r="I342" s="15">
        <f t="shared" si="28"/>
        <v>-100000</v>
      </c>
      <c r="J342" s="16">
        <f t="shared" si="29"/>
        <v>-929550</v>
      </c>
    </row>
    <row r="343" spans="1:10">
      <c r="A343" s="11" t="s">
        <v>426</v>
      </c>
      <c r="B343" s="41">
        <v>45551</v>
      </c>
      <c r="C343" s="47" t="s">
        <v>1634</v>
      </c>
      <c r="D343" s="18" t="s">
        <v>28</v>
      </c>
      <c r="E343" s="47">
        <v>2.59</v>
      </c>
      <c r="F343" s="47" t="s">
        <v>20</v>
      </c>
      <c r="G343" s="47"/>
      <c r="H343" s="15">
        <f t="shared" si="30"/>
        <v>100000</v>
      </c>
      <c r="I343" s="15">
        <f t="shared" si="28"/>
        <v>-100000</v>
      </c>
      <c r="J343" s="16">
        <f t="shared" si="29"/>
        <v>-1029550</v>
      </c>
    </row>
    <row r="344" spans="1:10">
      <c r="A344" s="11" t="s">
        <v>427</v>
      </c>
      <c r="B344" s="41">
        <v>45551</v>
      </c>
      <c r="C344" s="47" t="s">
        <v>1636</v>
      </c>
      <c r="D344" s="14" t="s">
        <v>16</v>
      </c>
      <c r="E344" s="47">
        <v>3.05</v>
      </c>
      <c r="F344" s="47" t="s">
        <v>17</v>
      </c>
      <c r="G344" s="47"/>
      <c r="H344" s="15">
        <f t="shared" si="30"/>
        <v>100000</v>
      </c>
      <c r="I344" s="15">
        <f t="shared" si="28"/>
        <v>204999.99999999997</v>
      </c>
      <c r="J344" s="16">
        <f t="shared" si="29"/>
        <v>-824550</v>
      </c>
    </row>
    <row r="345" spans="1:10">
      <c r="A345" s="11" t="s">
        <v>428</v>
      </c>
      <c r="B345" s="41">
        <v>45551</v>
      </c>
      <c r="C345" s="47" t="s">
        <v>1636</v>
      </c>
      <c r="D345" s="18" t="s">
        <v>72</v>
      </c>
      <c r="E345" s="47">
        <v>3.65</v>
      </c>
      <c r="F345" s="47" t="s">
        <v>17</v>
      </c>
      <c r="G345" s="47"/>
      <c r="H345" s="15">
        <f t="shared" si="30"/>
        <v>100000</v>
      </c>
      <c r="I345" s="15">
        <f t="shared" si="28"/>
        <v>265000</v>
      </c>
      <c r="J345" s="16">
        <f t="shared" si="29"/>
        <v>-559550</v>
      </c>
    </row>
    <row r="346" spans="1:10">
      <c r="A346" s="11" t="s">
        <v>429</v>
      </c>
      <c r="B346" s="41">
        <v>45551</v>
      </c>
      <c r="C346" s="47" t="s">
        <v>1636</v>
      </c>
      <c r="D346" s="18" t="s">
        <v>116</v>
      </c>
      <c r="E346" s="47">
        <v>7.75</v>
      </c>
      <c r="F346" s="47" t="s">
        <v>17</v>
      </c>
      <c r="G346" s="47"/>
      <c r="H346" s="15">
        <f t="shared" si="30"/>
        <v>100000</v>
      </c>
      <c r="I346" s="15">
        <f t="shared" si="28"/>
        <v>675000</v>
      </c>
      <c r="J346" s="16">
        <f t="shared" si="29"/>
        <v>115450</v>
      </c>
    </row>
    <row r="347" spans="1:10">
      <c r="A347" s="11" t="s">
        <v>430</v>
      </c>
      <c r="B347" s="41">
        <v>45551</v>
      </c>
      <c r="C347" s="47" t="s">
        <v>1637</v>
      </c>
      <c r="D347" s="14" t="s">
        <v>16</v>
      </c>
      <c r="E347" s="47">
        <v>3.5</v>
      </c>
      <c r="F347" s="47" t="s">
        <v>20</v>
      </c>
      <c r="G347" s="47"/>
      <c r="H347" s="15">
        <f t="shared" si="30"/>
        <v>100000</v>
      </c>
      <c r="I347" s="15">
        <f t="shared" si="28"/>
        <v>-100000</v>
      </c>
      <c r="J347" s="16">
        <f t="shared" si="29"/>
        <v>15450</v>
      </c>
    </row>
    <row r="348" spans="1:10">
      <c r="A348" s="11" t="s">
        <v>431</v>
      </c>
      <c r="B348" s="41">
        <v>45551</v>
      </c>
      <c r="C348" s="47" t="s">
        <v>1637</v>
      </c>
      <c r="D348" s="18" t="s">
        <v>24</v>
      </c>
      <c r="E348" s="47">
        <v>3.9</v>
      </c>
      <c r="F348" s="47" t="s">
        <v>17</v>
      </c>
      <c r="G348" s="47"/>
      <c r="H348" s="15">
        <f t="shared" si="30"/>
        <v>100000</v>
      </c>
      <c r="I348" s="15">
        <f t="shared" si="28"/>
        <v>290000</v>
      </c>
      <c r="J348" s="16">
        <f t="shared" si="29"/>
        <v>305450</v>
      </c>
    </row>
    <row r="349" spans="1:10">
      <c r="A349" s="11" t="s">
        <v>432</v>
      </c>
      <c r="B349" s="41">
        <v>45551</v>
      </c>
      <c r="C349" s="47" t="s">
        <v>1638</v>
      </c>
      <c r="D349" s="14" t="s">
        <v>16</v>
      </c>
      <c r="E349" s="47">
        <v>2.5099999999999998</v>
      </c>
      <c r="F349" s="47" t="s">
        <v>20</v>
      </c>
      <c r="G349" s="47"/>
      <c r="H349" s="15">
        <f t="shared" si="30"/>
        <v>100000</v>
      </c>
      <c r="I349" s="15">
        <f t="shared" si="28"/>
        <v>-100000</v>
      </c>
      <c r="J349" s="16">
        <f t="shared" si="29"/>
        <v>205450</v>
      </c>
    </row>
    <row r="350" spans="1:10">
      <c r="A350" s="11" t="s">
        <v>433</v>
      </c>
      <c r="B350" s="41">
        <v>45551</v>
      </c>
      <c r="C350" s="47" t="s">
        <v>1638</v>
      </c>
      <c r="D350" s="18" t="s">
        <v>24</v>
      </c>
      <c r="E350" s="47">
        <v>2.23</v>
      </c>
      <c r="F350" s="47" t="s">
        <v>20</v>
      </c>
      <c r="G350" s="47"/>
      <c r="H350" s="15">
        <f t="shared" si="30"/>
        <v>100000</v>
      </c>
      <c r="I350" s="15">
        <f t="shared" si="28"/>
        <v>-100000</v>
      </c>
      <c r="J350" s="16">
        <f t="shared" si="29"/>
        <v>105450</v>
      </c>
    </row>
    <row r="351" spans="1:10">
      <c r="A351" s="11" t="s">
        <v>434</v>
      </c>
      <c r="B351" s="41">
        <v>45551</v>
      </c>
      <c r="C351" s="47" t="s">
        <v>1639</v>
      </c>
      <c r="D351" s="14" t="s">
        <v>144</v>
      </c>
      <c r="E351" s="47">
        <v>4.5999999999999996</v>
      </c>
      <c r="F351" s="47" t="s">
        <v>17</v>
      </c>
      <c r="G351" s="50">
        <v>2.8</v>
      </c>
      <c r="H351" s="15">
        <f t="shared" si="30"/>
        <v>100000</v>
      </c>
      <c r="I351" s="15">
        <f t="shared" si="28"/>
        <v>179999.99999999997</v>
      </c>
      <c r="J351" s="16">
        <f t="shared" si="29"/>
        <v>285450</v>
      </c>
    </row>
    <row r="352" spans="1:10" ht="15" thickBot="1">
      <c r="A352" s="11" t="s">
        <v>435</v>
      </c>
      <c r="B352" s="46">
        <v>45551</v>
      </c>
      <c r="C352" s="48" t="s">
        <v>1640</v>
      </c>
      <c r="D352" s="44" t="s">
        <v>16</v>
      </c>
      <c r="E352" s="48">
        <v>3.25</v>
      </c>
      <c r="F352" s="48" t="s">
        <v>20</v>
      </c>
      <c r="G352" s="48"/>
      <c r="H352" s="15">
        <f t="shared" si="30"/>
        <v>100000</v>
      </c>
      <c r="I352" s="15">
        <f t="shared" si="28"/>
        <v>-100000</v>
      </c>
      <c r="J352" s="16">
        <f t="shared" si="29"/>
        <v>185450</v>
      </c>
    </row>
    <row r="353" spans="1:10" ht="15" thickTop="1">
      <c r="A353" s="11" t="s">
        <v>436</v>
      </c>
      <c r="B353" s="41">
        <v>45552</v>
      </c>
      <c r="C353" s="47" t="s">
        <v>1641</v>
      </c>
      <c r="D353" s="14" t="s">
        <v>16</v>
      </c>
      <c r="E353" s="47">
        <v>1.84</v>
      </c>
      <c r="F353" s="47" t="s">
        <v>17</v>
      </c>
      <c r="G353" s="47"/>
      <c r="H353" s="15">
        <f t="shared" si="30"/>
        <v>100000</v>
      </c>
      <c r="I353" s="15">
        <f t="shared" si="28"/>
        <v>84000.000000000015</v>
      </c>
      <c r="J353" s="16">
        <f t="shared" si="29"/>
        <v>269450</v>
      </c>
    </row>
    <row r="354" spans="1:10">
      <c r="A354" s="11" t="s">
        <v>437</v>
      </c>
      <c r="B354" s="41">
        <v>45552</v>
      </c>
      <c r="C354" s="47" t="s">
        <v>1642</v>
      </c>
      <c r="D354" s="14" t="s">
        <v>100</v>
      </c>
      <c r="E354" s="47">
        <v>1.91</v>
      </c>
      <c r="F354" s="47" t="s">
        <v>20</v>
      </c>
      <c r="G354" s="47"/>
      <c r="H354" s="15">
        <f t="shared" si="30"/>
        <v>100000</v>
      </c>
      <c r="I354" s="15">
        <f t="shared" si="28"/>
        <v>-100000</v>
      </c>
      <c r="J354" s="16">
        <f t="shared" si="29"/>
        <v>169450</v>
      </c>
    </row>
    <row r="355" spans="1:10">
      <c r="A355" s="11" t="s">
        <v>438</v>
      </c>
      <c r="B355" s="41">
        <v>45552</v>
      </c>
      <c r="C355" s="47" t="s">
        <v>1642</v>
      </c>
      <c r="D355" s="14" t="s">
        <v>1475</v>
      </c>
      <c r="E355" s="47">
        <v>1.58</v>
      </c>
      <c r="F355" s="47" t="s">
        <v>20</v>
      </c>
      <c r="G355" s="47"/>
      <c r="H355" s="15">
        <f t="shared" si="30"/>
        <v>100000</v>
      </c>
      <c r="I355" s="15">
        <f t="shared" si="28"/>
        <v>-100000</v>
      </c>
      <c r="J355" s="16">
        <f t="shared" si="29"/>
        <v>69450</v>
      </c>
    </row>
    <row r="356" spans="1:10">
      <c r="A356" s="11" t="s">
        <v>439</v>
      </c>
      <c r="B356" s="41">
        <v>45552</v>
      </c>
      <c r="C356" s="47" t="s">
        <v>1643</v>
      </c>
      <c r="D356" s="14" t="s">
        <v>19</v>
      </c>
      <c r="E356" s="47">
        <v>1.59</v>
      </c>
      <c r="F356" s="47" t="s">
        <v>20</v>
      </c>
      <c r="G356" s="47"/>
      <c r="H356" s="15">
        <f t="shared" si="30"/>
        <v>100000</v>
      </c>
      <c r="I356" s="15">
        <f t="shared" si="28"/>
        <v>-100000</v>
      </c>
      <c r="J356" s="16">
        <f t="shared" si="29"/>
        <v>-30550</v>
      </c>
    </row>
    <row r="357" spans="1:10">
      <c r="A357" s="11" t="s">
        <v>440</v>
      </c>
      <c r="B357" s="41">
        <v>45552</v>
      </c>
      <c r="C357" s="47" t="s">
        <v>1643</v>
      </c>
      <c r="D357" s="14" t="s">
        <v>1477</v>
      </c>
      <c r="E357" s="47">
        <v>3.9</v>
      </c>
      <c r="F357" s="47" t="s">
        <v>20</v>
      </c>
      <c r="G357" s="47"/>
      <c r="H357" s="15">
        <f t="shared" si="30"/>
        <v>100000</v>
      </c>
      <c r="I357" s="15">
        <f t="shared" ref="I357:I420" si="31">IF(G357&lt;&gt;"",IF(F357="nyertes",(G357-1)*H357,H357*(-1)),IF(F357="nyertes",(E357-1)*H357,H357*(-1)))</f>
        <v>-100000</v>
      </c>
      <c r="J357" s="16">
        <f t="shared" si="29"/>
        <v>-130550</v>
      </c>
    </row>
    <row r="358" spans="1:10">
      <c r="A358" s="11" t="s">
        <v>441</v>
      </c>
      <c r="B358" s="41">
        <v>45552</v>
      </c>
      <c r="C358" s="47" t="s">
        <v>1644</v>
      </c>
      <c r="D358" s="18" t="s">
        <v>1645</v>
      </c>
      <c r="E358" s="47">
        <v>2.33</v>
      </c>
      <c r="F358" s="47" t="s">
        <v>17</v>
      </c>
      <c r="G358" s="47"/>
      <c r="H358" s="15">
        <f t="shared" si="30"/>
        <v>100000</v>
      </c>
      <c r="I358" s="15">
        <f t="shared" si="31"/>
        <v>133000</v>
      </c>
      <c r="J358" s="16">
        <f t="shared" ref="J358:J421" si="32">J357+I358</f>
        <v>2450</v>
      </c>
    </row>
    <row r="359" spans="1:10">
      <c r="A359" s="11" t="s">
        <v>442</v>
      </c>
      <c r="B359" s="41">
        <v>45552</v>
      </c>
      <c r="C359" s="47" t="s">
        <v>1644</v>
      </c>
      <c r="D359" s="18" t="s">
        <v>1646</v>
      </c>
      <c r="E359" s="47">
        <v>4.3</v>
      </c>
      <c r="F359" s="47" t="s">
        <v>20</v>
      </c>
      <c r="G359" s="47"/>
      <c r="H359" s="15">
        <f t="shared" si="30"/>
        <v>100000</v>
      </c>
      <c r="I359" s="15">
        <f t="shared" si="31"/>
        <v>-100000</v>
      </c>
      <c r="J359" s="16">
        <f t="shared" si="32"/>
        <v>-97550</v>
      </c>
    </row>
    <row r="360" spans="1:10">
      <c r="A360" s="11" t="s">
        <v>443</v>
      </c>
      <c r="B360" s="41">
        <v>45552</v>
      </c>
      <c r="C360" s="47" t="s">
        <v>1647</v>
      </c>
      <c r="D360" s="18" t="s">
        <v>104</v>
      </c>
      <c r="E360" s="47">
        <v>1.85</v>
      </c>
      <c r="F360" s="47" t="s">
        <v>20</v>
      </c>
      <c r="G360" s="47"/>
      <c r="H360" s="15">
        <f t="shared" si="30"/>
        <v>100000</v>
      </c>
      <c r="I360" s="15">
        <f t="shared" si="31"/>
        <v>-100000</v>
      </c>
      <c r="J360" s="16">
        <f t="shared" si="32"/>
        <v>-197550</v>
      </c>
    </row>
    <row r="361" spans="1:10">
      <c r="A361" s="11" t="s">
        <v>444</v>
      </c>
      <c r="B361" s="41">
        <v>45552</v>
      </c>
      <c r="C361" s="47" t="s">
        <v>1647</v>
      </c>
      <c r="D361" s="18" t="s">
        <v>1549</v>
      </c>
      <c r="E361" s="47">
        <v>2.17</v>
      </c>
      <c r="F361" s="47" t="s">
        <v>20</v>
      </c>
      <c r="G361" s="47"/>
      <c r="H361" s="15">
        <f t="shared" si="30"/>
        <v>100000</v>
      </c>
      <c r="I361" s="15">
        <f t="shared" si="31"/>
        <v>-100000</v>
      </c>
      <c r="J361" s="16">
        <f t="shared" si="32"/>
        <v>-297550</v>
      </c>
    </row>
    <row r="362" spans="1:10">
      <c r="A362" s="11" t="s">
        <v>445</v>
      </c>
      <c r="B362" s="41">
        <v>45552</v>
      </c>
      <c r="C362" s="47" t="s">
        <v>1648</v>
      </c>
      <c r="D362" s="14" t="s">
        <v>16</v>
      </c>
      <c r="E362" s="47">
        <v>2.75</v>
      </c>
      <c r="F362" s="47" t="s">
        <v>20</v>
      </c>
      <c r="G362" s="47"/>
      <c r="H362" s="15">
        <f t="shared" si="30"/>
        <v>100000</v>
      </c>
      <c r="I362" s="15">
        <f t="shared" si="31"/>
        <v>-100000</v>
      </c>
      <c r="J362" s="16">
        <f t="shared" si="32"/>
        <v>-397550</v>
      </c>
    </row>
    <row r="363" spans="1:10">
      <c r="A363" s="11" t="s">
        <v>446</v>
      </c>
      <c r="B363" s="41">
        <v>45552</v>
      </c>
      <c r="C363" s="47" t="s">
        <v>1648</v>
      </c>
      <c r="D363" s="18" t="s">
        <v>116</v>
      </c>
      <c r="E363" s="47">
        <v>5.75</v>
      </c>
      <c r="F363" s="47" t="s">
        <v>17</v>
      </c>
      <c r="G363" s="47"/>
      <c r="H363" s="15">
        <f t="shared" si="30"/>
        <v>100000</v>
      </c>
      <c r="I363" s="15">
        <f t="shared" si="31"/>
        <v>475000</v>
      </c>
      <c r="J363" s="16">
        <f t="shared" si="32"/>
        <v>77450</v>
      </c>
    </row>
    <row r="364" spans="1:10">
      <c r="A364" s="11" t="s">
        <v>447</v>
      </c>
      <c r="B364" s="41">
        <v>45552</v>
      </c>
      <c r="C364" s="47" t="s">
        <v>1648</v>
      </c>
      <c r="D364" s="18" t="s">
        <v>104</v>
      </c>
      <c r="E364" s="47">
        <v>9</v>
      </c>
      <c r="F364" s="47" t="s">
        <v>20</v>
      </c>
      <c r="G364" s="47"/>
      <c r="H364" s="15">
        <f t="shared" si="30"/>
        <v>100000</v>
      </c>
      <c r="I364" s="15">
        <f t="shared" si="31"/>
        <v>-100000</v>
      </c>
      <c r="J364" s="16">
        <f t="shared" si="32"/>
        <v>-22550</v>
      </c>
    </row>
    <row r="365" spans="1:10">
      <c r="A365" s="11" t="s">
        <v>448</v>
      </c>
      <c r="B365" s="41">
        <v>45552</v>
      </c>
      <c r="C365" s="47" t="s">
        <v>1648</v>
      </c>
      <c r="D365" s="18" t="s">
        <v>72</v>
      </c>
      <c r="E365" s="47">
        <v>3.05</v>
      </c>
      <c r="F365" s="47" t="s">
        <v>17</v>
      </c>
      <c r="G365" s="47"/>
      <c r="H365" s="15">
        <f t="shared" si="30"/>
        <v>100000</v>
      </c>
      <c r="I365" s="15">
        <f t="shared" si="31"/>
        <v>204999.99999999997</v>
      </c>
      <c r="J365" s="16">
        <f t="shared" si="32"/>
        <v>182449.99999999997</v>
      </c>
    </row>
    <row r="366" spans="1:10">
      <c r="A366" s="11" t="s">
        <v>449</v>
      </c>
      <c r="B366" s="41">
        <v>45552</v>
      </c>
      <c r="C366" s="47" t="s">
        <v>1649</v>
      </c>
      <c r="D366" s="47" t="s">
        <v>1650</v>
      </c>
      <c r="E366" s="47">
        <v>4.9000000000000004</v>
      </c>
      <c r="F366" s="47" t="s">
        <v>20</v>
      </c>
      <c r="G366" s="47"/>
      <c r="H366" s="15">
        <f t="shared" si="30"/>
        <v>100000</v>
      </c>
      <c r="I366" s="15">
        <f t="shared" si="31"/>
        <v>-100000</v>
      </c>
      <c r="J366" s="16">
        <f t="shared" si="32"/>
        <v>82449.999999999971</v>
      </c>
    </row>
    <row r="367" spans="1:10">
      <c r="A367" s="11" t="s">
        <v>450</v>
      </c>
      <c r="B367" s="41">
        <v>45552</v>
      </c>
      <c r="C367" s="47" t="s">
        <v>1649</v>
      </c>
      <c r="D367" s="47" t="s">
        <v>1651</v>
      </c>
      <c r="E367" s="47">
        <v>10</v>
      </c>
      <c r="F367" s="47" t="s">
        <v>20</v>
      </c>
      <c r="G367" s="47"/>
      <c r="H367" s="15">
        <f t="shared" si="30"/>
        <v>100000</v>
      </c>
      <c r="I367" s="15">
        <f t="shared" si="31"/>
        <v>-100000</v>
      </c>
      <c r="J367" s="16">
        <f t="shared" si="32"/>
        <v>-17550.000000000029</v>
      </c>
    </row>
    <row r="368" spans="1:10">
      <c r="A368" s="11" t="s">
        <v>451</v>
      </c>
      <c r="B368" s="41">
        <v>45552</v>
      </c>
      <c r="C368" s="47" t="s">
        <v>1649</v>
      </c>
      <c r="D368" s="47" t="s">
        <v>1575</v>
      </c>
      <c r="E368" s="47">
        <v>2.4900000000000002</v>
      </c>
      <c r="F368" s="47" t="s">
        <v>20</v>
      </c>
      <c r="G368" s="47"/>
      <c r="H368" s="15">
        <f t="shared" si="30"/>
        <v>100000</v>
      </c>
      <c r="I368" s="15">
        <f t="shared" si="31"/>
        <v>-100000</v>
      </c>
      <c r="J368" s="16">
        <f t="shared" si="32"/>
        <v>-117550.00000000003</v>
      </c>
    </row>
    <row r="369" spans="1:10">
      <c r="A369" s="11" t="s">
        <v>452</v>
      </c>
      <c r="B369" s="41">
        <v>45552</v>
      </c>
      <c r="C369" s="47" t="s">
        <v>1649</v>
      </c>
      <c r="D369" s="47" t="s">
        <v>1652</v>
      </c>
      <c r="E369" s="47">
        <v>5.5</v>
      </c>
      <c r="F369" s="47" t="s">
        <v>20</v>
      </c>
      <c r="G369" s="47"/>
      <c r="H369" s="15">
        <f t="shared" si="30"/>
        <v>100000</v>
      </c>
      <c r="I369" s="15">
        <f t="shared" si="31"/>
        <v>-100000</v>
      </c>
      <c r="J369" s="16">
        <f t="shared" si="32"/>
        <v>-217550.00000000003</v>
      </c>
    </row>
    <row r="370" spans="1:10">
      <c r="A370" s="11" t="s">
        <v>453</v>
      </c>
      <c r="B370" s="41">
        <v>45552</v>
      </c>
      <c r="C370" s="47" t="s">
        <v>1653</v>
      </c>
      <c r="D370" s="18" t="s">
        <v>28</v>
      </c>
      <c r="E370" s="47">
        <v>7</v>
      </c>
      <c r="F370" s="47" t="s">
        <v>20</v>
      </c>
      <c r="G370" s="47"/>
      <c r="H370" s="15">
        <f t="shared" si="30"/>
        <v>100000</v>
      </c>
      <c r="I370" s="15">
        <f t="shared" si="31"/>
        <v>-100000</v>
      </c>
      <c r="J370" s="16">
        <f t="shared" si="32"/>
        <v>-317550</v>
      </c>
    </row>
    <row r="371" spans="1:10">
      <c r="A371" s="11" t="s">
        <v>454</v>
      </c>
      <c r="B371" s="41">
        <v>45552</v>
      </c>
      <c r="C371" s="47" t="s">
        <v>1653</v>
      </c>
      <c r="D371" s="18" t="s">
        <v>72</v>
      </c>
      <c r="E371" s="47">
        <v>15.5</v>
      </c>
      <c r="F371" s="47" t="s">
        <v>20</v>
      </c>
      <c r="G371" s="47"/>
      <c r="H371" s="15">
        <f t="shared" si="30"/>
        <v>100000</v>
      </c>
      <c r="I371" s="15">
        <f t="shared" si="31"/>
        <v>-100000</v>
      </c>
      <c r="J371" s="16">
        <f t="shared" si="32"/>
        <v>-417550</v>
      </c>
    </row>
    <row r="372" spans="1:10">
      <c r="A372" s="11" t="s">
        <v>455</v>
      </c>
      <c r="B372" s="41">
        <v>45552</v>
      </c>
      <c r="C372" s="47" t="s">
        <v>1654</v>
      </c>
      <c r="D372" s="14" t="s">
        <v>16</v>
      </c>
      <c r="E372" s="47">
        <v>3.1</v>
      </c>
      <c r="F372" s="47" t="s">
        <v>20</v>
      </c>
      <c r="G372" s="47"/>
      <c r="H372" s="15">
        <f t="shared" si="30"/>
        <v>100000</v>
      </c>
      <c r="I372" s="15">
        <f t="shared" si="31"/>
        <v>-100000</v>
      </c>
      <c r="J372" s="16">
        <f t="shared" si="32"/>
        <v>-517550</v>
      </c>
    </row>
    <row r="373" spans="1:10">
      <c r="A373" s="11" t="s">
        <v>456</v>
      </c>
      <c r="B373" s="41">
        <v>45552</v>
      </c>
      <c r="C373" s="47" t="s">
        <v>1654</v>
      </c>
      <c r="D373" s="18" t="s">
        <v>28</v>
      </c>
      <c r="E373" s="47">
        <v>2.19</v>
      </c>
      <c r="F373" s="47" t="s">
        <v>17</v>
      </c>
      <c r="G373" s="47"/>
      <c r="H373" s="15">
        <f t="shared" si="30"/>
        <v>100000</v>
      </c>
      <c r="I373" s="15">
        <f t="shared" si="31"/>
        <v>119000</v>
      </c>
      <c r="J373" s="16">
        <f t="shared" si="32"/>
        <v>-398550</v>
      </c>
    </row>
    <row r="374" spans="1:10">
      <c r="A374" s="11" t="s">
        <v>457</v>
      </c>
      <c r="B374" s="41">
        <v>45552</v>
      </c>
      <c r="C374" s="47" t="s">
        <v>1655</v>
      </c>
      <c r="D374" s="14" t="s">
        <v>16</v>
      </c>
      <c r="E374" s="47">
        <v>3.1</v>
      </c>
      <c r="F374" s="47" t="s">
        <v>20</v>
      </c>
      <c r="G374" s="47"/>
      <c r="H374" s="15">
        <f t="shared" si="30"/>
        <v>100000</v>
      </c>
      <c r="I374" s="15">
        <f t="shared" si="31"/>
        <v>-100000</v>
      </c>
      <c r="J374" s="16">
        <f t="shared" si="32"/>
        <v>-498550</v>
      </c>
    </row>
    <row r="375" spans="1:10">
      <c r="A375" s="11" t="s">
        <v>458</v>
      </c>
      <c r="B375" s="41">
        <v>45552</v>
      </c>
      <c r="C375" s="53" t="s">
        <v>1655</v>
      </c>
      <c r="D375" s="62" t="s">
        <v>72</v>
      </c>
      <c r="E375" s="47">
        <v>3.8</v>
      </c>
      <c r="F375" s="47" t="s">
        <v>20</v>
      </c>
      <c r="G375" s="47"/>
      <c r="H375" s="15">
        <f t="shared" si="30"/>
        <v>100000</v>
      </c>
      <c r="I375" s="15">
        <f t="shared" si="31"/>
        <v>-100000</v>
      </c>
      <c r="J375" s="16">
        <f t="shared" si="32"/>
        <v>-598550</v>
      </c>
    </row>
    <row r="376" spans="1:10">
      <c r="A376" s="11" t="s">
        <v>459</v>
      </c>
      <c r="B376" s="41">
        <v>45552</v>
      </c>
      <c r="C376" s="47" t="s">
        <v>1656</v>
      </c>
      <c r="D376" s="14" t="s">
        <v>19</v>
      </c>
      <c r="E376" s="47">
        <v>9.5</v>
      </c>
      <c r="F376" s="47" t="s">
        <v>17</v>
      </c>
      <c r="G376" s="47"/>
      <c r="H376" s="15">
        <f t="shared" si="30"/>
        <v>100000</v>
      </c>
      <c r="I376" s="15">
        <f t="shared" si="31"/>
        <v>850000</v>
      </c>
      <c r="J376" s="16">
        <f t="shared" si="32"/>
        <v>251450</v>
      </c>
    </row>
    <row r="377" spans="1:10">
      <c r="A377" s="11" t="s">
        <v>460</v>
      </c>
      <c r="B377" s="41">
        <v>45552</v>
      </c>
      <c r="C377" s="47" t="s">
        <v>1657</v>
      </c>
      <c r="D377" s="14" t="s">
        <v>16</v>
      </c>
      <c r="E377" s="47">
        <v>3.1</v>
      </c>
      <c r="F377" s="47" t="s">
        <v>20</v>
      </c>
      <c r="G377" s="47"/>
      <c r="H377" s="15">
        <f t="shared" si="30"/>
        <v>100000</v>
      </c>
      <c r="I377" s="15">
        <f t="shared" si="31"/>
        <v>-100000</v>
      </c>
      <c r="J377" s="16">
        <f t="shared" si="32"/>
        <v>151450</v>
      </c>
    </row>
    <row r="378" spans="1:10">
      <c r="A378" s="11" t="s">
        <v>461</v>
      </c>
      <c r="B378" s="41">
        <v>45552</v>
      </c>
      <c r="C378" s="47" t="s">
        <v>1657</v>
      </c>
      <c r="D378" s="14" t="s">
        <v>19</v>
      </c>
      <c r="E378" s="47">
        <v>7.75</v>
      </c>
      <c r="F378" s="47" t="s">
        <v>20</v>
      </c>
      <c r="G378" s="47"/>
      <c r="H378" s="15">
        <f t="shared" si="30"/>
        <v>100000</v>
      </c>
      <c r="I378" s="15">
        <f t="shared" si="31"/>
        <v>-100000</v>
      </c>
      <c r="J378" s="16">
        <f t="shared" si="32"/>
        <v>51450</v>
      </c>
    </row>
    <row r="379" spans="1:10">
      <c r="A379" s="11" t="s">
        <v>462</v>
      </c>
      <c r="B379" s="41">
        <v>45552</v>
      </c>
      <c r="C379" s="47" t="s">
        <v>1657</v>
      </c>
      <c r="D379" s="18" t="s">
        <v>24</v>
      </c>
      <c r="E379" s="47">
        <v>3.25</v>
      </c>
      <c r="F379" s="47" t="s">
        <v>20</v>
      </c>
      <c r="G379" s="47"/>
      <c r="H379" s="15">
        <f t="shared" si="30"/>
        <v>100000</v>
      </c>
      <c r="I379" s="15">
        <f t="shared" si="31"/>
        <v>-100000</v>
      </c>
      <c r="J379" s="16">
        <f t="shared" si="32"/>
        <v>-48550</v>
      </c>
    </row>
    <row r="380" spans="1:10">
      <c r="A380" s="11" t="s">
        <v>463</v>
      </c>
      <c r="B380" s="41">
        <v>45552</v>
      </c>
      <c r="C380" s="47" t="s">
        <v>1656</v>
      </c>
      <c r="D380" s="18" t="s">
        <v>24</v>
      </c>
      <c r="E380" s="47">
        <v>3.95</v>
      </c>
      <c r="F380" s="47" t="s">
        <v>17</v>
      </c>
      <c r="G380" s="51">
        <v>1</v>
      </c>
      <c r="H380" s="15">
        <f t="shared" si="30"/>
        <v>100000</v>
      </c>
      <c r="I380" s="15">
        <f t="shared" si="31"/>
        <v>0</v>
      </c>
      <c r="J380" s="16">
        <f t="shared" si="32"/>
        <v>-48550</v>
      </c>
    </row>
    <row r="381" spans="1:10">
      <c r="A381" s="11" t="s">
        <v>464</v>
      </c>
      <c r="B381" s="41">
        <v>45552</v>
      </c>
      <c r="C381" s="47" t="s">
        <v>1655</v>
      </c>
      <c r="D381" s="18" t="s">
        <v>24</v>
      </c>
      <c r="E381" s="47">
        <v>3.15</v>
      </c>
      <c r="F381" s="47" t="s">
        <v>20</v>
      </c>
      <c r="G381" s="47"/>
      <c r="H381" s="15">
        <f t="shared" si="30"/>
        <v>100000</v>
      </c>
      <c r="I381" s="15">
        <f t="shared" si="31"/>
        <v>-100000</v>
      </c>
      <c r="J381" s="16">
        <f t="shared" si="32"/>
        <v>-148550</v>
      </c>
    </row>
    <row r="382" spans="1:10">
      <c r="A382" s="11" t="s">
        <v>465</v>
      </c>
      <c r="B382" s="41">
        <v>45552</v>
      </c>
      <c r="C382" s="47" t="s">
        <v>1658</v>
      </c>
      <c r="D382" s="14" t="s">
        <v>16</v>
      </c>
      <c r="E382" s="47">
        <v>2.66</v>
      </c>
      <c r="F382" s="47" t="s">
        <v>20</v>
      </c>
      <c r="G382" s="47"/>
      <c r="H382" s="15">
        <f t="shared" si="30"/>
        <v>100000</v>
      </c>
      <c r="I382" s="15">
        <f t="shared" si="31"/>
        <v>-100000</v>
      </c>
      <c r="J382" s="16">
        <f t="shared" si="32"/>
        <v>-248550</v>
      </c>
    </row>
    <row r="383" spans="1:10">
      <c r="A383" s="11" t="s">
        <v>466</v>
      </c>
      <c r="B383" s="41">
        <v>45552</v>
      </c>
      <c r="C383" s="47" t="s">
        <v>1658</v>
      </c>
      <c r="D383" s="18" t="s">
        <v>72</v>
      </c>
      <c r="E383" s="47">
        <v>3.05</v>
      </c>
      <c r="F383" s="47" t="s">
        <v>20</v>
      </c>
      <c r="G383" s="47"/>
      <c r="H383" s="15">
        <f t="shared" si="30"/>
        <v>100000</v>
      </c>
      <c r="I383" s="15">
        <f t="shared" si="31"/>
        <v>-100000</v>
      </c>
      <c r="J383" s="16">
        <f t="shared" si="32"/>
        <v>-348550</v>
      </c>
    </row>
    <row r="384" spans="1:10" ht="15" thickBot="1">
      <c r="A384" s="11" t="s">
        <v>467</v>
      </c>
      <c r="B384" s="46">
        <v>45552</v>
      </c>
      <c r="C384" s="48" t="s">
        <v>1656</v>
      </c>
      <c r="D384" s="44" t="s">
        <v>16</v>
      </c>
      <c r="E384" s="48">
        <v>3.4</v>
      </c>
      <c r="F384" s="48" t="s">
        <v>17</v>
      </c>
      <c r="G384" s="48"/>
      <c r="H384" s="15">
        <f t="shared" si="30"/>
        <v>100000</v>
      </c>
      <c r="I384" s="15">
        <f t="shared" si="31"/>
        <v>240000</v>
      </c>
      <c r="J384" s="16">
        <f t="shared" si="32"/>
        <v>-108550</v>
      </c>
    </row>
    <row r="385" spans="1:10" ht="15" thickTop="1">
      <c r="A385" s="11" t="s">
        <v>468</v>
      </c>
      <c r="B385" s="41">
        <v>45553</v>
      </c>
      <c r="C385" s="47" t="s">
        <v>1659</v>
      </c>
      <c r="D385" s="14" t="s">
        <v>16</v>
      </c>
      <c r="E385" s="47">
        <v>2.16</v>
      </c>
      <c r="F385" s="47" t="s">
        <v>17</v>
      </c>
      <c r="G385" s="47"/>
      <c r="H385" s="15">
        <f t="shared" si="30"/>
        <v>100000</v>
      </c>
      <c r="I385" s="15">
        <f t="shared" si="31"/>
        <v>116000.00000000001</v>
      </c>
      <c r="J385" s="16">
        <f t="shared" si="32"/>
        <v>7450.0000000000146</v>
      </c>
    </row>
    <row r="386" spans="1:10">
      <c r="A386" s="11" t="s">
        <v>469</v>
      </c>
      <c r="B386" s="41">
        <v>45553</v>
      </c>
      <c r="C386" s="47" t="s">
        <v>1659</v>
      </c>
      <c r="D386" s="18" t="s">
        <v>24</v>
      </c>
      <c r="E386" s="47">
        <v>1.71</v>
      </c>
      <c r="F386" s="47" t="s">
        <v>17</v>
      </c>
      <c r="G386" s="47"/>
      <c r="H386" s="15">
        <f t="shared" si="30"/>
        <v>100000</v>
      </c>
      <c r="I386" s="15">
        <f t="shared" si="31"/>
        <v>71000</v>
      </c>
      <c r="J386" s="16">
        <f t="shared" si="32"/>
        <v>78450.000000000015</v>
      </c>
    </row>
    <row r="387" spans="1:10">
      <c r="A387" s="11" t="s">
        <v>470</v>
      </c>
      <c r="B387" s="41">
        <v>45553</v>
      </c>
      <c r="C387" s="47" t="s">
        <v>1659</v>
      </c>
      <c r="D387" s="18" t="s">
        <v>72</v>
      </c>
      <c r="E387" s="47">
        <v>2.23</v>
      </c>
      <c r="F387" s="47" t="s">
        <v>17</v>
      </c>
      <c r="G387" s="47"/>
      <c r="H387" s="15">
        <f t="shared" si="30"/>
        <v>100000</v>
      </c>
      <c r="I387" s="15">
        <f t="shared" si="31"/>
        <v>123000</v>
      </c>
      <c r="J387" s="16">
        <f t="shared" si="32"/>
        <v>201450</v>
      </c>
    </row>
    <row r="388" spans="1:10">
      <c r="A388" s="11" t="s">
        <v>471</v>
      </c>
      <c r="B388" s="41">
        <v>45553</v>
      </c>
      <c r="C388" s="47" t="s">
        <v>1660</v>
      </c>
      <c r="D388" s="14" t="s">
        <v>16</v>
      </c>
      <c r="E388" s="47">
        <v>2.0099999999999998</v>
      </c>
      <c r="F388" s="47" t="s">
        <v>20</v>
      </c>
      <c r="G388" s="47"/>
      <c r="H388" s="15">
        <f t="shared" si="30"/>
        <v>100000</v>
      </c>
      <c r="I388" s="15">
        <f t="shared" si="31"/>
        <v>-100000</v>
      </c>
      <c r="J388" s="16">
        <f t="shared" si="32"/>
        <v>101450</v>
      </c>
    </row>
    <row r="389" spans="1:10">
      <c r="A389" s="11" t="s">
        <v>472</v>
      </c>
      <c r="B389" s="41">
        <v>45553</v>
      </c>
      <c r="C389" s="47" t="s">
        <v>1660</v>
      </c>
      <c r="D389" s="18" t="s">
        <v>72</v>
      </c>
      <c r="E389" s="47">
        <v>1.99</v>
      </c>
      <c r="F389" s="47" t="s">
        <v>20</v>
      </c>
      <c r="G389" s="47"/>
      <c r="H389" s="15">
        <f t="shared" si="30"/>
        <v>100000</v>
      </c>
      <c r="I389" s="15">
        <f t="shared" si="31"/>
        <v>-100000</v>
      </c>
      <c r="J389" s="16">
        <f t="shared" si="32"/>
        <v>1450</v>
      </c>
    </row>
    <row r="390" spans="1:10">
      <c r="A390" s="11" t="s">
        <v>473</v>
      </c>
      <c r="B390" s="41">
        <v>45553</v>
      </c>
      <c r="C390" s="47" t="s">
        <v>1661</v>
      </c>
      <c r="D390" s="14" t="s">
        <v>16</v>
      </c>
      <c r="E390" s="47">
        <v>2.5299999999999998</v>
      </c>
      <c r="F390" s="47" t="s">
        <v>20</v>
      </c>
      <c r="G390" s="47"/>
      <c r="H390" s="15">
        <f t="shared" si="30"/>
        <v>100000</v>
      </c>
      <c r="I390" s="15">
        <f t="shared" si="31"/>
        <v>-100000</v>
      </c>
      <c r="J390" s="16">
        <f t="shared" si="32"/>
        <v>-98550</v>
      </c>
    </row>
    <row r="391" spans="1:10">
      <c r="A391" s="11" t="s">
        <v>474</v>
      </c>
      <c r="B391" s="41">
        <v>45553</v>
      </c>
      <c r="C391" s="47" t="s">
        <v>1661</v>
      </c>
      <c r="D391" s="18" t="s">
        <v>24</v>
      </c>
      <c r="E391" s="47">
        <v>2.12</v>
      </c>
      <c r="F391" s="47" t="s">
        <v>17</v>
      </c>
      <c r="G391" s="51">
        <v>1</v>
      </c>
      <c r="H391" s="15">
        <f t="shared" si="30"/>
        <v>100000</v>
      </c>
      <c r="I391" s="15">
        <f t="shared" si="31"/>
        <v>0</v>
      </c>
      <c r="J391" s="16">
        <f t="shared" si="32"/>
        <v>-98550</v>
      </c>
    </row>
    <row r="392" spans="1:10">
      <c r="A392" s="11" t="s">
        <v>475</v>
      </c>
      <c r="B392" s="41">
        <v>45553</v>
      </c>
      <c r="C392" s="47" t="s">
        <v>1661</v>
      </c>
      <c r="D392" s="18" t="s">
        <v>72</v>
      </c>
      <c r="E392" s="47">
        <v>2.66</v>
      </c>
      <c r="F392" s="47" t="s">
        <v>20</v>
      </c>
      <c r="G392" s="47"/>
      <c r="H392" s="15">
        <f t="shared" si="30"/>
        <v>100000</v>
      </c>
      <c r="I392" s="15">
        <f t="shared" si="31"/>
        <v>-100000</v>
      </c>
      <c r="J392" s="16">
        <f t="shared" si="32"/>
        <v>-198550</v>
      </c>
    </row>
    <row r="393" spans="1:10">
      <c r="A393" s="11" t="s">
        <v>476</v>
      </c>
      <c r="B393" s="41">
        <v>45553</v>
      </c>
      <c r="C393" s="47" t="s">
        <v>1662</v>
      </c>
      <c r="D393" s="14" t="s">
        <v>91</v>
      </c>
      <c r="E393" s="47">
        <v>2.2400000000000002</v>
      </c>
      <c r="F393" s="47" t="s">
        <v>20</v>
      </c>
      <c r="G393" s="47"/>
      <c r="H393" s="15">
        <f t="shared" si="30"/>
        <v>100000</v>
      </c>
      <c r="I393" s="15">
        <f t="shared" si="31"/>
        <v>-100000</v>
      </c>
      <c r="J393" s="16">
        <f t="shared" si="32"/>
        <v>-298550</v>
      </c>
    </row>
    <row r="394" spans="1:10">
      <c r="A394" s="11" t="s">
        <v>477</v>
      </c>
      <c r="B394" s="41">
        <v>45553</v>
      </c>
      <c r="C394" s="47" t="s">
        <v>1662</v>
      </c>
      <c r="D394" s="18" t="s">
        <v>28</v>
      </c>
      <c r="E394" s="47">
        <v>2.08</v>
      </c>
      <c r="F394" s="47" t="s">
        <v>20</v>
      </c>
      <c r="G394" s="47"/>
      <c r="H394" s="15">
        <f t="shared" si="30"/>
        <v>100000</v>
      </c>
      <c r="I394" s="15">
        <f t="shared" si="31"/>
        <v>-100000</v>
      </c>
      <c r="J394" s="16">
        <f t="shared" si="32"/>
        <v>-398550</v>
      </c>
    </row>
    <row r="395" spans="1:10">
      <c r="A395" s="11" t="s">
        <v>478</v>
      </c>
      <c r="B395" s="41">
        <v>45553</v>
      </c>
      <c r="C395" s="47" t="s">
        <v>1662</v>
      </c>
      <c r="D395" s="18" t="s">
        <v>22</v>
      </c>
      <c r="E395" s="47">
        <v>2.41</v>
      </c>
      <c r="F395" s="47" t="s">
        <v>20</v>
      </c>
      <c r="G395" s="47"/>
      <c r="H395" s="15">
        <f t="shared" si="30"/>
        <v>100000</v>
      </c>
      <c r="I395" s="15">
        <f t="shared" si="31"/>
        <v>-100000</v>
      </c>
      <c r="J395" s="16">
        <f t="shared" si="32"/>
        <v>-498550</v>
      </c>
    </row>
    <row r="396" spans="1:10">
      <c r="A396" s="11" t="s">
        <v>479</v>
      </c>
      <c r="B396" s="41">
        <v>45553</v>
      </c>
      <c r="C396" s="47" t="s">
        <v>1663</v>
      </c>
      <c r="D396" s="14" t="s">
        <v>16</v>
      </c>
      <c r="E396" s="47">
        <v>3.7</v>
      </c>
      <c r="F396" s="47" t="s">
        <v>17</v>
      </c>
      <c r="G396" s="47"/>
      <c r="H396" s="15">
        <f t="shared" si="30"/>
        <v>100000</v>
      </c>
      <c r="I396" s="15">
        <f t="shared" si="31"/>
        <v>270000</v>
      </c>
      <c r="J396" s="16">
        <f t="shared" si="32"/>
        <v>-228550</v>
      </c>
    </row>
    <row r="397" spans="1:10">
      <c r="A397" s="11" t="s">
        <v>480</v>
      </c>
      <c r="B397" s="41">
        <v>45553</v>
      </c>
      <c r="C397" s="47" t="s">
        <v>1663</v>
      </c>
      <c r="D397" s="18" t="s">
        <v>24</v>
      </c>
      <c r="E397" s="47">
        <v>2.09</v>
      </c>
      <c r="F397" s="47" t="s">
        <v>17</v>
      </c>
      <c r="G397" s="51">
        <v>1</v>
      </c>
      <c r="H397" s="15">
        <f t="shared" si="30"/>
        <v>100000</v>
      </c>
      <c r="I397" s="15">
        <f t="shared" si="31"/>
        <v>0</v>
      </c>
      <c r="J397" s="16">
        <f t="shared" si="32"/>
        <v>-228550</v>
      </c>
    </row>
    <row r="398" spans="1:10">
      <c r="A398" s="11" t="s">
        <v>481</v>
      </c>
      <c r="B398" s="41">
        <v>45553</v>
      </c>
      <c r="C398" s="47" t="s">
        <v>1664</v>
      </c>
      <c r="D398" s="14" t="s">
        <v>16</v>
      </c>
      <c r="E398" s="47">
        <v>2.58</v>
      </c>
      <c r="F398" s="47" t="s">
        <v>20</v>
      </c>
      <c r="G398" s="47"/>
      <c r="H398" s="15">
        <f t="shared" si="30"/>
        <v>100000</v>
      </c>
      <c r="I398" s="15">
        <f t="shared" si="31"/>
        <v>-100000</v>
      </c>
      <c r="J398" s="16">
        <f t="shared" si="32"/>
        <v>-328550</v>
      </c>
    </row>
    <row r="399" spans="1:10">
      <c r="A399" s="11" t="s">
        <v>482</v>
      </c>
      <c r="B399" s="41">
        <v>45553</v>
      </c>
      <c r="C399" s="47" t="s">
        <v>1664</v>
      </c>
      <c r="D399" s="14" t="s">
        <v>19</v>
      </c>
      <c r="E399" s="47">
        <v>6.25</v>
      </c>
      <c r="F399" s="47" t="s">
        <v>20</v>
      </c>
      <c r="G399" s="47"/>
      <c r="H399" s="15">
        <f t="shared" si="30"/>
        <v>100000</v>
      </c>
      <c r="I399" s="15">
        <f t="shared" si="31"/>
        <v>-100000</v>
      </c>
      <c r="J399" s="16">
        <f t="shared" si="32"/>
        <v>-428550</v>
      </c>
    </row>
    <row r="400" spans="1:10">
      <c r="A400" s="11" t="s">
        <v>483</v>
      </c>
      <c r="B400" s="41">
        <v>45553</v>
      </c>
      <c r="C400" s="47" t="s">
        <v>1665</v>
      </c>
      <c r="D400" s="14" t="s">
        <v>16</v>
      </c>
      <c r="E400" s="47">
        <v>3.05</v>
      </c>
      <c r="F400" s="47" t="s">
        <v>20</v>
      </c>
      <c r="G400" s="47"/>
      <c r="H400" s="15">
        <f t="shared" si="30"/>
        <v>100000</v>
      </c>
      <c r="I400" s="15">
        <f t="shared" si="31"/>
        <v>-100000</v>
      </c>
      <c r="J400" s="16">
        <f t="shared" si="32"/>
        <v>-528550</v>
      </c>
    </row>
    <row r="401" spans="1:10">
      <c r="A401" s="11" t="s">
        <v>484</v>
      </c>
      <c r="B401" s="41">
        <v>45553</v>
      </c>
      <c r="C401" s="47" t="s">
        <v>1665</v>
      </c>
      <c r="D401" s="14" t="s">
        <v>19</v>
      </c>
      <c r="E401" s="47">
        <v>8.25</v>
      </c>
      <c r="F401" s="47" t="s">
        <v>20</v>
      </c>
      <c r="G401" s="47"/>
      <c r="H401" s="15">
        <f t="shared" ref="H401:H464" si="33">$C$3</f>
        <v>100000</v>
      </c>
      <c r="I401" s="15">
        <f t="shared" si="31"/>
        <v>-100000</v>
      </c>
      <c r="J401" s="16">
        <f t="shared" si="32"/>
        <v>-628550</v>
      </c>
    </row>
    <row r="402" spans="1:10">
      <c r="A402" s="11" t="s">
        <v>485</v>
      </c>
      <c r="B402" s="41">
        <v>45553</v>
      </c>
      <c r="C402" s="47" t="s">
        <v>1666</v>
      </c>
      <c r="D402" s="14" t="s">
        <v>16</v>
      </c>
      <c r="E402" s="47">
        <v>1.95</v>
      </c>
      <c r="F402" s="47" t="s">
        <v>17</v>
      </c>
      <c r="G402" s="47"/>
      <c r="H402" s="15">
        <f t="shared" si="33"/>
        <v>100000</v>
      </c>
      <c r="I402" s="15">
        <f t="shared" si="31"/>
        <v>95000</v>
      </c>
      <c r="J402" s="16">
        <f t="shared" si="32"/>
        <v>-533550</v>
      </c>
    </row>
    <row r="403" spans="1:10">
      <c r="A403" s="11" t="s">
        <v>486</v>
      </c>
      <c r="B403" s="41">
        <v>45553</v>
      </c>
      <c r="C403" s="47" t="s">
        <v>1666</v>
      </c>
      <c r="D403" s="14" t="s">
        <v>19</v>
      </c>
      <c r="E403" s="47">
        <v>4.1500000000000004</v>
      </c>
      <c r="F403" s="47" t="s">
        <v>20</v>
      </c>
      <c r="G403" s="47"/>
      <c r="H403" s="15">
        <f t="shared" si="33"/>
        <v>100000</v>
      </c>
      <c r="I403" s="15">
        <f t="shared" si="31"/>
        <v>-100000</v>
      </c>
      <c r="J403" s="16">
        <f t="shared" si="32"/>
        <v>-633550</v>
      </c>
    </row>
    <row r="404" spans="1:10">
      <c r="A404" s="11" t="s">
        <v>487</v>
      </c>
      <c r="B404" s="41">
        <v>45553</v>
      </c>
      <c r="C404" s="47" t="s">
        <v>1667</v>
      </c>
      <c r="D404" s="14" t="s">
        <v>16</v>
      </c>
      <c r="E404" s="47">
        <v>2.25</v>
      </c>
      <c r="F404" s="47" t="s">
        <v>17</v>
      </c>
      <c r="G404" s="47"/>
      <c r="H404" s="15">
        <f t="shared" si="33"/>
        <v>100000</v>
      </c>
      <c r="I404" s="15">
        <f t="shared" si="31"/>
        <v>125000</v>
      </c>
      <c r="J404" s="16">
        <f t="shared" si="32"/>
        <v>-508550</v>
      </c>
    </row>
    <row r="405" spans="1:10">
      <c r="A405" s="11" t="s">
        <v>488</v>
      </c>
      <c r="B405" s="41">
        <v>45553</v>
      </c>
      <c r="C405" s="47" t="s">
        <v>1667</v>
      </c>
      <c r="D405" s="18" t="s">
        <v>24</v>
      </c>
      <c r="E405" s="47">
        <v>1.86</v>
      </c>
      <c r="F405" s="47" t="s">
        <v>17</v>
      </c>
      <c r="G405" s="47"/>
      <c r="H405" s="15">
        <f t="shared" si="33"/>
        <v>100000</v>
      </c>
      <c r="I405" s="15">
        <f t="shared" si="31"/>
        <v>86000.000000000015</v>
      </c>
      <c r="J405" s="16">
        <f t="shared" si="32"/>
        <v>-422550</v>
      </c>
    </row>
    <row r="406" spans="1:10">
      <c r="A406" s="11" t="s">
        <v>489</v>
      </c>
      <c r="B406" s="41">
        <v>45553</v>
      </c>
      <c r="C406" s="47" t="s">
        <v>1668</v>
      </c>
      <c r="D406" s="14" t="s">
        <v>16</v>
      </c>
      <c r="E406" s="47">
        <v>2.4</v>
      </c>
      <c r="F406" s="47" t="s">
        <v>20</v>
      </c>
      <c r="G406" s="47"/>
      <c r="H406" s="15">
        <f t="shared" si="33"/>
        <v>100000</v>
      </c>
      <c r="I406" s="15">
        <f t="shared" si="31"/>
        <v>-100000</v>
      </c>
      <c r="J406" s="16">
        <f t="shared" si="32"/>
        <v>-522550</v>
      </c>
    </row>
    <row r="407" spans="1:10">
      <c r="A407" s="11" t="s">
        <v>490</v>
      </c>
      <c r="B407" s="41">
        <v>45553</v>
      </c>
      <c r="C407" s="47" t="s">
        <v>1668</v>
      </c>
      <c r="D407" s="18" t="s">
        <v>28</v>
      </c>
      <c r="E407" s="47">
        <v>1.63</v>
      </c>
      <c r="F407" s="47" t="s">
        <v>17</v>
      </c>
      <c r="G407" s="47"/>
      <c r="H407" s="15">
        <f t="shared" si="33"/>
        <v>100000</v>
      </c>
      <c r="I407" s="15">
        <f t="shared" si="31"/>
        <v>62999.999999999993</v>
      </c>
      <c r="J407" s="16">
        <f t="shared" si="32"/>
        <v>-459550</v>
      </c>
    </row>
    <row r="408" spans="1:10">
      <c r="A408" s="11" t="s">
        <v>491</v>
      </c>
      <c r="B408" s="41">
        <v>45553</v>
      </c>
      <c r="C408" s="47" t="s">
        <v>1669</v>
      </c>
      <c r="D408" s="14" t="s">
        <v>16</v>
      </c>
      <c r="E408" s="47">
        <v>3.5</v>
      </c>
      <c r="F408" s="47" t="s">
        <v>20</v>
      </c>
      <c r="G408" s="47"/>
      <c r="H408" s="15">
        <f t="shared" si="33"/>
        <v>100000</v>
      </c>
      <c r="I408" s="15">
        <f t="shared" si="31"/>
        <v>-100000</v>
      </c>
      <c r="J408" s="16">
        <f t="shared" si="32"/>
        <v>-559550</v>
      </c>
    </row>
    <row r="409" spans="1:10">
      <c r="A409" s="11" t="s">
        <v>492</v>
      </c>
      <c r="B409" s="41">
        <v>45553</v>
      </c>
      <c r="C409" s="47" t="s">
        <v>1669</v>
      </c>
      <c r="D409" s="18" t="s">
        <v>110</v>
      </c>
      <c r="E409" s="47">
        <v>1.88</v>
      </c>
      <c r="F409" s="47" t="s">
        <v>20</v>
      </c>
      <c r="G409" s="47"/>
      <c r="H409" s="15">
        <f t="shared" si="33"/>
        <v>100000</v>
      </c>
      <c r="I409" s="15">
        <f t="shared" si="31"/>
        <v>-100000</v>
      </c>
      <c r="J409" s="16">
        <f t="shared" si="32"/>
        <v>-659550</v>
      </c>
    </row>
    <row r="410" spans="1:10">
      <c r="A410" s="11" t="s">
        <v>493</v>
      </c>
      <c r="B410" s="41">
        <v>45553</v>
      </c>
      <c r="C410" s="47" t="s">
        <v>1670</v>
      </c>
      <c r="D410" s="14" t="s">
        <v>16</v>
      </c>
      <c r="E410" s="47">
        <v>2.7</v>
      </c>
      <c r="F410" s="47" t="s">
        <v>20</v>
      </c>
      <c r="G410" s="47"/>
      <c r="H410" s="15">
        <f t="shared" si="33"/>
        <v>100000</v>
      </c>
      <c r="I410" s="15">
        <f t="shared" si="31"/>
        <v>-100000</v>
      </c>
      <c r="J410" s="16">
        <f t="shared" si="32"/>
        <v>-759550</v>
      </c>
    </row>
    <row r="411" spans="1:10">
      <c r="A411" s="11" t="s">
        <v>494</v>
      </c>
      <c r="B411" s="41">
        <v>45553</v>
      </c>
      <c r="C411" s="47" t="s">
        <v>1670</v>
      </c>
      <c r="D411" s="18" t="s">
        <v>28</v>
      </c>
      <c r="E411" s="47">
        <v>1.88</v>
      </c>
      <c r="F411" s="47" t="s">
        <v>17</v>
      </c>
      <c r="G411" s="47"/>
      <c r="H411" s="15">
        <f t="shared" si="33"/>
        <v>100000</v>
      </c>
      <c r="I411" s="15">
        <f t="shared" si="31"/>
        <v>87999.999999999985</v>
      </c>
      <c r="J411" s="16">
        <f t="shared" si="32"/>
        <v>-671550</v>
      </c>
    </row>
    <row r="412" spans="1:10" ht="15" thickBot="1">
      <c r="A412" s="11" t="s">
        <v>495</v>
      </c>
      <c r="B412" s="46">
        <v>45553</v>
      </c>
      <c r="C412" s="48" t="s">
        <v>1671</v>
      </c>
      <c r="D412" s="44" t="s">
        <v>16</v>
      </c>
      <c r="E412" s="48">
        <v>2.0099999999999998</v>
      </c>
      <c r="F412" s="48" t="s">
        <v>20</v>
      </c>
      <c r="G412" s="48"/>
      <c r="H412" s="15">
        <f t="shared" si="33"/>
        <v>100000</v>
      </c>
      <c r="I412" s="15">
        <f t="shared" si="31"/>
        <v>-100000</v>
      </c>
      <c r="J412" s="16">
        <f t="shared" si="32"/>
        <v>-771550</v>
      </c>
    </row>
    <row r="413" spans="1:10" ht="15" thickTop="1">
      <c r="A413" s="11" t="s">
        <v>496</v>
      </c>
      <c r="B413" s="41">
        <v>45554</v>
      </c>
      <c r="C413" s="47" t="s">
        <v>1672</v>
      </c>
      <c r="D413" s="14" t="s">
        <v>46</v>
      </c>
      <c r="E413" s="47">
        <v>1.67</v>
      </c>
      <c r="F413" s="47" t="s">
        <v>17</v>
      </c>
      <c r="G413" s="51">
        <v>1</v>
      </c>
      <c r="H413" s="15">
        <f t="shared" si="33"/>
        <v>100000</v>
      </c>
      <c r="I413" s="15">
        <f t="shared" si="31"/>
        <v>0</v>
      </c>
      <c r="J413" s="16">
        <f t="shared" si="32"/>
        <v>-771550</v>
      </c>
    </row>
    <row r="414" spans="1:10">
      <c r="A414" s="11" t="s">
        <v>497</v>
      </c>
      <c r="B414" s="41">
        <v>45554</v>
      </c>
      <c r="C414" s="47" t="s">
        <v>1672</v>
      </c>
      <c r="D414" s="14" t="s">
        <v>19</v>
      </c>
      <c r="E414" s="47">
        <v>2.62</v>
      </c>
      <c r="F414" s="47" t="s">
        <v>20</v>
      </c>
      <c r="G414" s="47"/>
      <c r="H414" s="15">
        <f t="shared" si="33"/>
        <v>100000</v>
      </c>
      <c r="I414" s="15">
        <f t="shared" si="31"/>
        <v>-100000</v>
      </c>
      <c r="J414" s="16">
        <f t="shared" si="32"/>
        <v>-871550</v>
      </c>
    </row>
    <row r="415" spans="1:10">
      <c r="A415" s="11" t="s">
        <v>498</v>
      </c>
      <c r="B415" s="41">
        <v>45554</v>
      </c>
      <c r="C415" s="47" t="s">
        <v>1673</v>
      </c>
      <c r="D415" s="14" t="s">
        <v>37</v>
      </c>
      <c r="E415" s="47">
        <v>1.75</v>
      </c>
      <c r="F415" s="47" t="s">
        <v>17</v>
      </c>
      <c r="G415" s="47"/>
      <c r="H415" s="15">
        <f t="shared" si="33"/>
        <v>100000</v>
      </c>
      <c r="I415" s="15">
        <f t="shared" si="31"/>
        <v>75000</v>
      </c>
      <c r="J415" s="16">
        <f t="shared" si="32"/>
        <v>-796550</v>
      </c>
    </row>
    <row r="416" spans="1:10">
      <c r="A416" s="11" t="s">
        <v>499</v>
      </c>
      <c r="B416" s="41">
        <v>45554</v>
      </c>
      <c r="C416" s="47" t="s">
        <v>1673</v>
      </c>
      <c r="D416" s="14" t="s">
        <v>1522</v>
      </c>
      <c r="E416" s="47">
        <v>2.16</v>
      </c>
      <c r="F416" s="47" t="s">
        <v>17</v>
      </c>
      <c r="G416" s="47"/>
      <c r="H416" s="15">
        <f t="shared" si="33"/>
        <v>100000</v>
      </c>
      <c r="I416" s="15">
        <f t="shared" si="31"/>
        <v>116000.00000000001</v>
      </c>
      <c r="J416" s="16">
        <f t="shared" si="32"/>
        <v>-680550</v>
      </c>
    </row>
    <row r="417" spans="1:10">
      <c r="A417" s="11" t="s">
        <v>500</v>
      </c>
      <c r="B417" s="55">
        <v>45554</v>
      </c>
      <c r="C417" s="56" t="s">
        <v>1673</v>
      </c>
      <c r="D417" s="57" t="s">
        <v>37</v>
      </c>
      <c r="E417" s="56">
        <v>1.75</v>
      </c>
      <c r="F417" s="47" t="s">
        <v>17</v>
      </c>
      <c r="G417" s="47"/>
      <c r="H417" s="15">
        <f t="shared" si="33"/>
        <v>100000</v>
      </c>
      <c r="I417" s="15">
        <f t="shared" si="31"/>
        <v>75000</v>
      </c>
      <c r="J417" s="16">
        <f t="shared" si="32"/>
        <v>-605550</v>
      </c>
    </row>
    <row r="418" spans="1:10">
      <c r="A418" s="11" t="s">
        <v>501</v>
      </c>
      <c r="B418" s="55">
        <v>45554</v>
      </c>
      <c r="C418" s="56" t="s">
        <v>1673</v>
      </c>
      <c r="D418" s="57" t="s">
        <v>1522</v>
      </c>
      <c r="E418" s="56">
        <v>2.16</v>
      </c>
      <c r="F418" s="47" t="s">
        <v>17</v>
      </c>
      <c r="G418" s="47"/>
      <c r="H418" s="15">
        <f t="shared" si="33"/>
        <v>100000</v>
      </c>
      <c r="I418" s="15">
        <f t="shared" si="31"/>
        <v>116000.00000000001</v>
      </c>
      <c r="J418" s="16">
        <f t="shared" si="32"/>
        <v>-489550</v>
      </c>
    </row>
    <row r="419" spans="1:10">
      <c r="A419" s="11" t="s">
        <v>502</v>
      </c>
      <c r="B419" s="41">
        <v>45554</v>
      </c>
      <c r="C419" s="47" t="s">
        <v>1672</v>
      </c>
      <c r="D419" s="18" t="s">
        <v>28</v>
      </c>
      <c r="E419" s="47">
        <v>1.63</v>
      </c>
      <c r="F419" s="47" t="s">
        <v>17</v>
      </c>
      <c r="G419" s="47"/>
      <c r="H419" s="15">
        <f t="shared" si="33"/>
        <v>100000</v>
      </c>
      <c r="I419" s="15">
        <f t="shared" si="31"/>
        <v>62999.999999999993</v>
      </c>
      <c r="J419" s="16">
        <f t="shared" si="32"/>
        <v>-426550</v>
      </c>
    </row>
    <row r="420" spans="1:10">
      <c r="A420" s="11" t="s">
        <v>503</v>
      </c>
      <c r="B420" s="41">
        <v>45554</v>
      </c>
      <c r="C420" s="47" t="s">
        <v>1672</v>
      </c>
      <c r="D420" s="18" t="s">
        <v>22</v>
      </c>
      <c r="E420" s="47">
        <v>1.91</v>
      </c>
      <c r="F420" s="47" t="s">
        <v>17</v>
      </c>
      <c r="G420" s="50">
        <v>1.4550000000000001</v>
      </c>
      <c r="H420" s="15">
        <f t="shared" si="33"/>
        <v>100000</v>
      </c>
      <c r="I420" s="15">
        <f t="shared" si="31"/>
        <v>45500.000000000007</v>
      </c>
      <c r="J420" s="16">
        <f t="shared" si="32"/>
        <v>-381050</v>
      </c>
    </row>
    <row r="421" spans="1:10">
      <c r="A421" s="11" t="s">
        <v>504</v>
      </c>
      <c r="B421" s="41">
        <v>45554</v>
      </c>
      <c r="C421" s="47" t="s">
        <v>1674</v>
      </c>
      <c r="D421" s="14" t="s">
        <v>16</v>
      </c>
      <c r="E421" s="47">
        <v>1.62</v>
      </c>
      <c r="F421" s="47" t="s">
        <v>17</v>
      </c>
      <c r="G421" s="47"/>
      <c r="H421" s="15">
        <f t="shared" si="33"/>
        <v>100000</v>
      </c>
      <c r="I421" s="15">
        <f t="shared" ref="I421:I484" si="34">IF(G421&lt;&gt;"",IF(F421="nyertes",(G421-1)*H421,H421*(-1)),IF(F421="nyertes",(E421-1)*H421,H421*(-1)))</f>
        <v>62000.000000000007</v>
      </c>
      <c r="J421" s="16">
        <f t="shared" si="32"/>
        <v>-319050</v>
      </c>
    </row>
    <row r="422" spans="1:10" ht="15" thickBot="1">
      <c r="A422" s="11" t="s">
        <v>505</v>
      </c>
      <c r="B422" s="46">
        <v>45554</v>
      </c>
      <c r="C422" s="48" t="s">
        <v>1674</v>
      </c>
      <c r="D422" s="44" t="s">
        <v>19</v>
      </c>
      <c r="E422" s="48">
        <v>4.2</v>
      </c>
      <c r="F422" s="48" t="s">
        <v>17</v>
      </c>
      <c r="G422" s="48"/>
      <c r="H422" s="15">
        <f t="shared" si="33"/>
        <v>100000</v>
      </c>
      <c r="I422" s="15">
        <f t="shared" si="34"/>
        <v>320000</v>
      </c>
      <c r="J422" s="16">
        <f t="shared" ref="J422:J485" si="35">J421+I422</f>
        <v>950</v>
      </c>
    </row>
    <row r="423" spans="1:10" ht="15" thickTop="1">
      <c r="A423" s="11" t="s">
        <v>506</v>
      </c>
      <c r="B423" s="41">
        <v>45555</v>
      </c>
      <c r="C423" s="47" t="s">
        <v>1675</v>
      </c>
      <c r="D423" s="14" t="s">
        <v>1477</v>
      </c>
      <c r="E423" s="47">
        <v>1.64</v>
      </c>
      <c r="F423" s="47" t="s">
        <v>17</v>
      </c>
      <c r="G423" s="47"/>
      <c r="H423" s="15">
        <f t="shared" si="33"/>
        <v>100000</v>
      </c>
      <c r="I423" s="15">
        <f t="shared" si="34"/>
        <v>63999.999999999993</v>
      </c>
      <c r="J423" s="16">
        <f t="shared" si="35"/>
        <v>64949.999999999993</v>
      </c>
    </row>
    <row r="424" spans="1:10">
      <c r="A424" s="11" t="s">
        <v>507</v>
      </c>
      <c r="B424" s="41">
        <v>45555</v>
      </c>
      <c r="C424" s="47" t="s">
        <v>1675</v>
      </c>
      <c r="D424" s="14" t="s">
        <v>1676</v>
      </c>
      <c r="E424" s="47">
        <v>4.25</v>
      </c>
      <c r="F424" s="47" t="s">
        <v>17</v>
      </c>
      <c r="G424" s="47"/>
      <c r="H424" s="15">
        <f t="shared" si="33"/>
        <v>100000</v>
      </c>
      <c r="I424" s="15">
        <f t="shared" si="34"/>
        <v>325000</v>
      </c>
      <c r="J424" s="16">
        <f t="shared" si="35"/>
        <v>389950</v>
      </c>
    </row>
    <row r="425" spans="1:10">
      <c r="A425" s="11" t="s">
        <v>508</v>
      </c>
      <c r="B425" s="41">
        <v>45555</v>
      </c>
      <c r="C425" s="47" t="s">
        <v>1677</v>
      </c>
      <c r="D425" s="14" t="s">
        <v>37</v>
      </c>
      <c r="E425" s="47">
        <v>1.79</v>
      </c>
      <c r="F425" s="47" t="s">
        <v>20</v>
      </c>
      <c r="G425" s="47"/>
      <c r="H425" s="15">
        <f t="shared" si="33"/>
        <v>100000</v>
      </c>
      <c r="I425" s="15">
        <f t="shared" si="34"/>
        <v>-100000</v>
      </c>
      <c r="J425" s="16">
        <f t="shared" si="35"/>
        <v>289950</v>
      </c>
    </row>
    <row r="426" spans="1:10">
      <c r="A426" s="11" t="s">
        <v>509</v>
      </c>
      <c r="B426" s="41">
        <v>45555</v>
      </c>
      <c r="C426" s="47" t="s">
        <v>1677</v>
      </c>
      <c r="D426" s="14" t="s">
        <v>16</v>
      </c>
      <c r="E426" s="47">
        <v>4.8499999999999996</v>
      </c>
      <c r="F426" s="47" t="s">
        <v>20</v>
      </c>
      <c r="G426" s="47"/>
      <c r="H426" s="15">
        <f t="shared" si="33"/>
        <v>100000</v>
      </c>
      <c r="I426" s="15">
        <f t="shared" si="34"/>
        <v>-100000</v>
      </c>
      <c r="J426" s="16">
        <f t="shared" si="35"/>
        <v>189950</v>
      </c>
    </row>
    <row r="427" spans="1:10">
      <c r="A427" s="11" t="s">
        <v>510</v>
      </c>
      <c r="B427" s="41">
        <v>45555</v>
      </c>
      <c r="C427" s="47" t="s">
        <v>1678</v>
      </c>
      <c r="D427" s="47" t="s">
        <v>1534</v>
      </c>
      <c r="E427" s="47">
        <v>1.75</v>
      </c>
      <c r="F427" s="47" t="s">
        <v>17</v>
      </c>
      <c r="G427" s="47"/>
      <c r="H427" s="15">
        <f t="shared" si="33"/>
        <v>100000</v>
      </c>
      <c r="I427" s="15">
        <f t="shared" si="34"/>
        <v>75000</v>
      </c>
      <c r="J427" s="16">
        <f t="shared" si="35"/>
        <v>264950</v>
      </c>
    </row>
    <row r="428" spans="1:10">
      <c r="A428" s="11" t="s">
        <v>511</v>
      </c>
      <c r="B428" s="41">
        <v>45555</v>
      </c>
      <c r="C428" s="47" t="s">
        <v>1678</v>
      </c>
      <c r="D428" s="47" t="s">
        <v>1635</v>
      </c>
      <c r="E428" s="47">
        <v>4.45</v>
      </c>
      <c r="F428" s="47" t="s">
        <v>20</v>
      </c>
      <c r="G428" s="47"/>
      <c r="H428" s="15">
        <f t="shared" si="33"/>
        <v>100000</v>
      </c>
      <c r="I428" s="15">
        <f t="shared" si="34"/>
        <v>-100000</v>
      </c>
      <c r="J428" s="16">
        <f t="shared" si="35"/>
        <v>164950</v>
      </c>
    </row>
    <row r="429" spans="1:10">
      <c r="A429" s="11" t="s">
        <v>512</v>
      </c>
      <c r="B429" s="41">
        <v>45555</v>
      </c>
      <c r="C429" s="47" t="s">
        <v>1679</v>
      </c>
      <c r="D429" s="14" t="s">
        <v>16</v>
      </c>
      <c r="E429" s="47">
        <v>2.9</v>
      </c>
      <c r="F429" s="47" t="s">
        <v>20</v>
      </c>
      <c r="G429" s="47"/>
      <c r="H429" s="15">
        <f t="shared" si="33"/>
        <v>100000</v>
      </c>
      <c r="I429" s="15">
        <f t="shared" si="34"/>
        <v>-100000</v>
      </c>
      <c r="J429" s="16">
        <f t="shared" si="35"/>
        <v>64950</v>
      </c>
    </row>
    <row r="430" spans="1:10">
      <c r="A430" s="11" t="s">
        <v>513</v>
      </c>
      <c r="B430" s="41">
        <v>45555</v>
      </c>
      <c r="C430" s="47" t="s">
        <v>1679</v>
      </c>
      <c r="D430" s="47" t="s">
        <v>1534</v>
      </c>
      <c r="E430" s="47">
        <v>2.0299999999999998</v>
      </c>
      <c r="F430" s="47" t="s">
        <v>17</v>
      </c>
      <c r="G430" s="47"/>
      <c r="H430" s="15">
        <f t="shared" si="33"/>
        <v>100000</v>
      </c>
      <c r="I430" s="15">
        <f t="shared" si="34"/>
        <v>102999.99999999999</v>
      </c>
      <c r="J430" s="16">
        <f t="shared" si="35"/>
        <v>167950</v>
      </c>
    </row>
    <row r="431" spans="1:10">
      <c r="A431" s="11" t="s">
        <v>514</v>
      </c>
      <c r="B431" s="41">
        <v>45555</v>
      </c>
      <c r="C431" s="47" t="s">
        <v>1680</v>
      </c>
      <c r="D431" s="14" t="s">
        <v>16</v>
      </c>
      <c r="E431" s="47">
        <v>1.98</v>
      </c>
      <c r="F431" s="47" t="s">
        <v>20</v>
      </c>
      <c r="G431" s="47"/>
      <c r="H431" s="15">
        <f t="shared" si="33"/>
        <v>100000</v>
      </c>
      <c r="I431" s="15">
        <f t="shared" si="34"/>
        <v>-100000</v>
      </c>
      <c r="J431" s="16">
        <f t="shared" si="35"/>
        <v>67950</v>
      </c>
    </row>
    <row r="432" spans="1:10">
      <c r="A432" s="11" t="s">
        <v>515</v>
      </c>
      <c r="B432" s="41">
        <v>45555</v>
      </c>
      <c r="C432" s="47" t="s">
        <v>1680</v>
      </c>
      <c r="D432" s="18" t="s">
        <v>72</v>
      </c>
      <c r="E432" s="47">
        <v>1.93</v>
      </c>
      <c r="F432" s="47" t="s">
        <v>20</v>
      </c>
      <c r="G432" s="47"/>
      <c r="H432" s="15">
        <f t="shared" si="33"/>
        <v>100000</v>
      </c>
      <c r="I432" s="15">
        <f t="shared" si="34"/>
        <v>-100000</v>
      </c>
      <c r="J432" s="16">
        <f t="shared" si="35"/>
        <v>-32050</v>
      </c>
    </row>
    <row r="433" spans="1:10">
      <c r="A433" s="11" t="s">
        <v>516</v>
      </c>
      <c r="B433" s="41">
        <v>45555</v>
      </c>
      <c r="C433" s="47" t="s">
        <v>1681</v>
      </c>
      <c r="D433" s="18" t="s">
        <v>28</v>
      </c>
      <c r="E433" s="47">
        <v>2.02</v>
      </c>
      <c r="F433" s="47" t="s">
        <v>20</v>
      </c>
      <c r="G433" s="47"/>
      <c r="H433" s="15">
        <f t="shared" si="33"/>
        <v>100000</v>
      </c>
      <c r="I433" s="15">
        <f t="shared" si="34"/>
        <v>-100000</v>
      </c>
      <c r="J433" s="16">
        <f t="shared" si="35"/>
        <v>-132050</v>
      </c>
    </row>
    <row r="434" spans="1:10">
      <c r="A434" s="11" t="s">
        <v>517</v>
      </c>
      <c r="B434" s="41">
        <v>45555</v>
      </c>
      <c r="C434" s="47" t="s">
        <v>1681</v>
      </c>
      <c r="D434" s="18" t="s">
        <v>22</v>
      </c>
      <c r="E434" s="47">
        <v>2.36</v>
      </c>
      <c r="F434" s="47" t="s">
        <v>20</v>
      </c>
      <c r="G434" s="47"/>
      <c r="H434" s="15">
        <f t="shared" si="33"/>
        <v>100000</v>
      </c>
      <c r="I434" s="15">
        <f t="shared" si="34"/>
        <v>-100000</v>
      </c>
      <c r="J434" s="16">
        <f t="shared" si="35"/>
        <v>-232050</v>
      </c>
    </row>
    <row r="435" spans="1:10">
      <c r="A435" s="11" t="s">
        <v>518</v>
      </c>
      <c r="B435" s="41">
        <v>45556</v>
      </c>
      <c r="C435" s="47" t="s">
        <v>1682</v>
      </c>
      <c r="D435" s="14" t="s">
        <v>91</v>
      </c>
      <c r="E435" s="47">
        <v>1.86</v>
      </c>
      <c r="F435" s="47" t="s">
        <v>20</v>
      </c>
      <c r="G435" s="47"/>
      <c r="H435" s="15">
        <f t="shared" si="33"/>
        <v>100000</v>
      </c>
      <c r="I435" s="15">
        <f t="shared" si="34"/>
        <v>-100000</v>
      </c>
      <c r="J435" s="16">
        <f t="shared" si="35"/>
        <v>-332050</v>
      </c>
    </row>
    <row r="436" spans="1:10">
      <c r="A436" s="11" t="s">
        <v>519</v>
      </c>
      <c r="B436" s="41">
        <v>45556</v>
      </c>
      <c r="C436" s="47" t="s">
        <v>1682</v>
      </c>
      <c r="D436" s="18" t="s">
        <v>24</v>
      </c>
      <c r="E436" s="47">
        <v>1.81</v>
      </c>
      <c r="F436" s="47" t="s">
        <v>20</v>
      </c>
      <c r="G436" s="47"/>
      <c r="H436" s="15">
        <f t="shared" si="33"/>
        <v>100000</v>
      </c>
      <c r="I436" s="15">
        <f t="shared" si="34"/>
        <v>-100000</v>
      </c>
      <c r="J436" s="16">
        <f t="shared" si="35"/>
        <v>-432050</v>
      </c>
    </row>
    <row r="437" spans="1:10">
      <c r="A437" s="11" t="s">
        <v>520</v>
      </c>
      <c r="B437" s="41">
        <v>45556</v>
      </c>
      <c r="C437" s="47" t="s">
        <v>1683</v>
      </c>
      <c r="D437" s="14" t="s">
        <v>16</v>
      </c>
      <c r="E437" s="47">
        <v>2.6</v>
      </c>
      <c r="F437" s="47" t="s">
        <v>20</v>
      </c>
      <c r="G437" s="47"/>
      <c r="H437" s="15">
        <f t="shared" si="33"/>
        <v>100000</v>
      </c>
      <c r="I437" s="15">
        <f t="shared" si="34"/>
        <v>-100000</v>
      </c>
      <c r="J437" s="16">
        <f t="shared" si="35"/>
        <v>-532050</v>
      </c>
    </row>
    <row r="438" spans="1:10">
      <c r="A438" s="11" t="s">
        <v>521</v>
      </c>
      <c r="B438" s="41">
        <v>45556</v>
      </c>
      <c r="C438" s="47" t="s">
        <v>1683</v>
      </c>
      <c r="D438" s="18" t="s">
        <v>22</v>
      </c>
      <c r="E438" s="47">
        <v>1.99</v>
      </c>
      <c r="F438" s="47" t="s">
        <v>20</v>
      </c>
      <c r="G438" s="47"/>
      <c r="H438" s="15">
        <f t="shared" si="33"/>
        <v>100000</v>
      </c>
      <c r="I438" s="15">
        <f t="shared" si="34"/>
        <v>-100000</v>
      </c>
      <c r="J438" s="16">
        <f t="shared" si="35"/>
        <v>-632050</v>
      </c>
    </row>
    <row r="439" spans="1:10">
      <c r="A439" s="11" t="s">
        <v>522</v>
      </c>
      <c r="B439" s="41">
        <v>45556</v>
      </c>
      <c r="C439" s="47" t="s">
        <v>1683</v>
      </c>
      <c r="D439" s="18" t="s">
        <v>28</v>
      </c>
      <c r="E439" s="47">
        <v>1.77</v>
      </c>
      <c r="F439" s="47" t="s">
        <v>20</v>
      </c>
      <c r="G439" s="47"/>
      <c r="H439" s="15">
        <f t="shared" si="33"/>
        <v>100000</v>
      </c>
      <c r="I439" s="15">
        <f t="shared" si="34"/>
        <v>-100000</v>
      </c>
      <c r="J439" s="16">
        <f t="shared" si="35"/>
        <v>-732050</v>
      </c>
    </row>
    <row r="440" spans="1:10">
      <c r="A440" s="11" t="s">
        <v>523</v>
      </c>
      <c r="B440" s="41">
        <v>45556</v>
      </c>
      <c r="C440" s="47" t="s">
        <v>1684</v>
      </c>
      <c r="D440" s="18" t="s">
        <v>28</v>
      </c>
      <c r="E440" s="47">
        <v>1.93</v>
      </c>
      <c r="F440" s="47" t="s">
        <v>17</v>
      </c>
      <c r="G440" s="47"/>
      <c r="H440" s="15">
        <f t="shared" si="33"/>
        <v>100000</v>
      </c>
      <c r="I440" s="15">
        <f t="shared" si="34"/>
        <v>93000</v>
      </c>
      <c r="J440" s="16">
        <f t="shared" si="35"/>
        <v>-639050</v>
      </c>
    </row>
    <row r="441" spans="1:10">
      <c r="A441" s="11" t="s">
        <v>524</v>
      </c>
      <c r="B441" s="41">
        <v>45556</v>
      </c>
      <c r="C441" s="47" t="s">
        <v>1684</v>
      </c>
      <c r="D441" s="14" t="s">
        <v>16</v>
      </c>
      <c r="E441" s="47">
        <v>1.98</v>
      </c>
      <c r="F441" s="47" t="s">
        <v>20</v>
      </c>
      <c r="G441" s="47"/>
      <c r="H441" s="15">
        <f t="shared" si="33"/>
        <v>100000</v>
      </c>
      <c r="I441" s="15">
        <f t="shared" si="34"/>
        <v>-100000</v>
      </c>
      <c r="J441" s="16">
        <f t="shared" si="35"/>
        <v>-739050</v>
      </c>
    </row>
    <row r="442" spans="1:10">
      <c r="A442" s="11" t="s">
        <v>525</v>
      </c>
      <c r="B442" s="41">
        <v>45556</v>
      </c>
      <c r="C442" s="47" t="s">
        <v>1685</v>
      </c>
      <c r="D442" s="18" t="s">
        <v>28</v>
      </c>
      <c r="E442" s="47">
        <v>2.12</v>
      </c>
      <c r="F442" s="47" t="s">
        <v>20</v>
      </c>
      <c r="G442" s="47"/>
      <c r="H442" s="58">
        <f>$C$3*2</f>
        <v>200000</v>
      </c>
      <c r="I442" s="15">
        <f t="shared" si="34"/>
        <v>-200000</v>
      </c>
      <c r="J442" s="16">
        <f t="shared" si="35"/>
        <v>-939050</v>
      </c>
    </row>
    <row r="443" spans="1:10">
      <c r="A443" s="11" t="s">
        <v>526</v>
      </c>
      <c r="B443" s="41">
        <v>45556</v>
      </c>
      <c r="C443" s="47" t="s">
        <v>1685</v>
      </c>
      <c r="D443" s="18" t="s">
        <v>22</v>
      </c>
      <c r="E443" s="47">
        <v>2.4700000000000002</v>
      </c>
      <c r="F443" s="47" t="s">
        <v>20</v>
      </c>
      <c r="G443" s="47"/>
      <c r="H443" s="58">
        <f>$C$3*2</f>
        <v>200000</v>
      </c>
      <c r="I443" s="15">
        <f t="shared" si="34"/>
        <v>-200000</v>
      </c>
      <c r="J443" s="16">
        <f t="shared" si="35"/>
        <v>-1139050</v>
      </c>
    </row>
    <row r="444" spans="1:10">
      <c r="A444" s="11" t="s">
        <v>527</v>
      </c>
      <c r="B444" s="41">
        <v>45556</v>
      </c>
      <c r="C444" s="47" t="s">
        <v>1686</v>
      </c>
      <c r="D444" s="14" t="s">
        <v>37</v>
      </c>
      <c r="E444" s="47">
        <v>1.71</v>
      </c>
      <c r="F444" s="47" t="s">
        <v>20</v>
      </c>
      <c r="G444" s="47"/>
      <c r="H444" s="15">
        <f t="shared" si="33"/>
        <v>100000</v>
      </c>
      <c r="I444" s="15">
        <f t="shared" si="34"/>
        <v>-100000</v>
      </c>
      <c r="J444" s="16">
        <f t="shared" si="35"/>
        <v>-1239050</v>
      </c>
    </row>
    <row r="445" spans="1:10">
      <c r="A445" s="11" t="s">
        <v>528</v>
      </c>
      <c r="B445" s="41">
        <v>45556</v>
      </c>
      <c r="C445" s="47" t="s">
        <v>1686</v>
      </c>
      <c r="D445" s="14" t="s">
        <v>16</v>
      </c>
      <c r="E445" s="47">
        <v>4.45</v>
      </c>
      <c r="F445" s="47" t="s">
        <v>20</v>
      </c>
      <c r="G445" s="47"/>
      <c r="H445" s="15">
        <f t="shared" si="33"/>
        <v>100000</v>
      </c>
      <c r="I445" s="15">
        <f t="shared" si="34"/>
        <v>-100000</v>
      </c>
      <c r="J445" s="16">
        <f t="shared" si="35"/>
        <v>-1339050</v>
      </c>
    </row>
    <row r="446" spans="1:10">
      <c r="A446" s="11" t="s">
        <v>529</v>
      </c>
      <c r="B446" s="41">
        <v>45556</v>
      </c>
      <c r="C446" s="47" t="s">
        <v>1686</v>
      </c>
      <c r="D446" s="18" t="s">
        <v>28</v>
      </c>
      <c r="E446" s="47">
        <v>2.8</v>
      </c>
      <c r="F446" s="47" t="s">
        <v>20</v>
      </c>
      <c r="G446" s="47"/>
      <c r="H446" s="15">
        <f t="shared" si="33"/>
        <v>100000</v>
      </c>
      <c r="I446" s="15">
        <f t="shared" si="34"/>
        <v>-100000</v>
      </c>
      <c r="J446" s="16">
        <f t="shared" si="35"/>
        <v>-1439050</v>
      </c>
    </row>
    <row r="447" spans="1:10">
      <c r="A447" s="11" t="s">
        <v>530</v>
      </c>
      <c r="B447" s="41">
        <v>45556</v>
      </c>
      <c r="C447" s="47" t="s">
        <v>1686</v>
      </c>
      <c r="D447" s="18" t="s">
        <v>72</v>
      </c>
      <c r="E447" s="47">
        <v>5.5</v>
      </c>
      <c r="F447" s="47" t="s">
        <v>20</v>
      </c>
      <c r="G447" s="47"/>
      <c r="H447" s="15">
        <f t="shared" si="33"/>
        <v>100000</v>
      </c>
      <c r="I447" s="15">
        <f t="shared" si="34"/>
        <v>-100000</v>
      </c>
      <c r="J447" s="16">
        <f t="shared" si="35"/>
        <v>-1539050</v>
      </c>
    </row>
    <row r="448" spans="1:10">
      <c r="A448" s="11" t="s">
        <v>531</v>
      </c>
      <c r="B448" s="41">
        <v>45556</v>
      </c>
      <c r="C448" s="47" t="s">
        <v>1687</v>
      </c>
      <c r="D448" s="14" t="s">
        <v>37</v>
      </c>
      <c r="E448" s="47">
        <v>1.69</v>
      </c>
      <c r="F448" s="47" t="s">
        <v>17</v>
      </c>
      <c r="G448" s="47"/>
      <c r="H448" s="15">
        <f t="shared" si="33"/>
        <v>100000</v>
      </c>
      <c r="I448" s="15">
        <f t="shared" si="34"/>
        <v>69000</v>
      </c>
      <c r="J448" s="16">
        <f t="shared" si="35"/>
        <v>-1470050</v>
      </c>
    </row>
    <row r="449" spans="1:10">
      <c r="A449" s="11" t="s">
        <v>532</v>
      </c>
      <c r="B449" s="41">
        <v>45556</v>
      </c>
      <c r="C449" s="47" t="s">
        <v>1687</v>
      </c>
      <c r="D449" s="14" t="s">
        <v>16</v>
      </c>
      <c r="E449" s="47">
        <v>4.2</v>
      </c>
      <c r="F449" s="47" t="s">
        <v>20</v>
      </c>
      <c r="G449" s="47"/>
      <c r="H449" s="15">
        <f t="shared" si="33"/>
        <v>100000</v>
      </c>
      <c r="I449" s="15">
        <f t="shared" si="34"/>
        <v>-100000</v>
      </c>
      <c r="J449" s="16">
        <f t="shared" si="35"/>
        <v>-1570050</v>
      </c>
    </row>
    <row r="450" spans="1:10">
      <c r="A450" s="11" t="s">
        <v>533</v>
      </c>
      <c r="B450" s="41">
        <v>45556</v>
      </c>
      <c r="C450" s="47" t="s">
        <v>1687</v>
      </c>
      <c r="D450" s="18" t="s">
        <v>28</v>
      </c>
      <c r="E450" s="47">
        <v>2.85</v>
      </c>
      <c r="F450" s="47" t="s">
        <v>20</v>
      </c>
      <c r="G450" s="47"/>
      <c r="H450" s="15">
        <f t="shared" si="33"/>
        <v>100000</v>
      </c>
      <c r="I450" s="15">
        <f t="shared" si="34"/>
        <v>-100000</v>
      </c>
      <c r="J450" s="16">
        <f t="shared" si="35"/>
        <v>-1670050</v>
      </c>
    </row>
    <row r="451" spans="1:10">
      <c r="A451" s="11" t="s">
        <v>534</v>
      </c>
      <c r="B451" s="41">
        <v>45556</v>
      </c>
      <c r="C451" s="47" t="s">
        <v>1688</v>
      </c>
      <c r="D451" s="14" t="s">
        <v>16</v>
      </c>
      <c r="E451" s="47">
        <v>3</v>
      </c>
      <c r="F451" s="47" t="s">
        <v>20</v>
      </c>
      <c r="G451" s="47"/>
      <c r="H451" s="15">
        <f t="shared" si="33"/>
        <v>100000</v>
      </c>
      <c r="I451" s="15">
        <f t="shared" si="34"/>
        <v>-100000</v>
      </c>
      <c r="J451" s="16">
        <f t="shared" si="35"/>
        <v>-1770050</v>
      </c>
    </row>
    <row r="452" spans="1:10">
      <c r="A452" s="11" t="s">
        <v>535</v>
      </c>
      <c r="B452" s="41">
        <v>45556</v>
      </c>
      <c r="C452" s="47" t="s">
        <v>1688</v>
      </c>
      <c r="D452" s="18" t="s">
        <v>72</v>
      </c>
      <c r="E452" s="47">
        <v>3.55</v>
      </c>
      <c r="F452" s="47" t="s">
        <v>20</v>
      </c>
      <c r="G452" s="47"/>
      <c r="H452" s="15">
        <f t="shared" si="33"/>
        <v>100000</v>
      </c>
      <c r="I452" s="15">
        <f t="shared" si="34"/>
        <v>-100000</v>
      </c>
      <c r="J452" s="16">
        <f t="shared" si="35"/>
        <v>-1870050</v>
      </c>
    </row>
    <row r="453" spans="1:10">
      <c r="A453" s="11" t="s">
        <v>536</v>
      </c>
      <c r="B453" s="41">
        <v>45556</v>
      </c>
      <c r="C453" s="47" t="s">
        <v>1689</v>
      </c>
      <c r="D453" s="14" t="s">
        <v>16</v>
      </c>
      <c r="E453" s="47">
        <v>2.61</v>
      </c>
      <c r="F453" s="47" t="s">
        <v>17</v>
      </c>
      <c r="G453" s="47"/>
      <c r="H453" s="15">
        <f t="shared" si="33"/>
        <v>100000</v>
      </c>
      <c r="I453" s="15">
        <f t="shared" si="34"/>
        <v>161000</v>
      </c>
      <c r="J453" s="16">
        <f t="shared" si="35"/>
        <v>-1709050</v>
      </c>
    </row>
    <row r="454" spans="1:10">
      <c r="A454" s="11" t="s">
        <v>537</v>
      </c>
      <c r="B454" s="41">
        <v>45556</v>
      </c>
      <c r="C454" s="47" t="s">
        <v>1689</v>
      </c>
      <c r="D454" s="18" t="s">
        <v>72</v>
      </c>
      <c r="E454" s="47">
        <v>3</v>
      </c>
      <c r="F454" s="47" t="s">
        <v>20</v>
      </c>
      <c r="G454" s="47"/>
      <c r="H454" s="15">
        <f t="shared" si="33"/>
        <v>100000</v>
      </c>
      <c r="I454" s="15">
        <f t="shared" si="34"/>
        <v>-100000</v>
      </c>
      <c r="J454" s="16">
        <f t="shared" si="35"/>
        <v>-1809050</v>
      </c>
    </row>
    <row r="455" spans="1:10">
      <c r="A455" s="11" t="s">
        <v>538</v>
      </c>
      <c r="B455" s="41">
        <v>45556</v>
      </c>
      <c r="C455" s="47" t="s">
        <v>1690</v>
      </c>
      <c r="D455" s="14" t="s">
        <v>16</v>
      </c>
      <c r="E455" s="47">
        <v>2.25</v>
      </c>
      <c r="F455" s="47" t="s">
        <v>20</v>
      </c>
      <c r="G455" s="47"/>
      <c r="H455" s="15">
        <f t="shared" si="33"/>
        <v>100000</v>
      </c>
      <c r="I455" s="15">
        <f t="shared" si="34"/>
        <v>-100000</v>
      </c>
      <c r="J455" s="16">
        <f t="shared" si="35"/>
        <v>-1909050</v>
      </c>
    </row>
    <row r="456" spans="1:10">
      <c r="A456" s="11" t="s">
        <v>539</v>
      </c>
      <c r="B456" s="41">
        <v>45556</v>
      </c>
      <c r="C456" s="47" t="s">
        <v>1690</v>
      </c>
      <c r="D456" s="18" t="s">
        <v>24</v>
      </c>
      <c r="E456" s="47">
        <v>1.86</v>
      </c>
      <c r="F456" s="47" t="s">
        <v>17</v>
      </c>
      <c r="G456" s="47"/>
      <c r="H456" s="15">
        <f t="shared" si="33"/>
        <v>100000</v>
      </c>
      <c r="I456" s="15">
        <f t="shared" si="34"/>
        <v>86000.000000000015</v>
      </c>
      <c r="J456" s="16">
        <f t="shared" si="35"/>
        <v>-1823050</v>
      </c>
    </row>
    <row r="457" spans="1:10">
      <c r="A457" s="11" t="s">
        <v>540</v>
      </c>
      <c r="B457" s="41">
        <v>45556</v>
      </c>
      <c r="C457" s="47" t="s">
        <v>1691</v>
      </c>
      <c r="D457" s="14" t="s">
        <v>16</v>
      </c>
      <c r="E457" s="47">
        <v>2.2999999999999998</v>
      </c>
      <c r="F457" s="47" t="s">
        <v>20</v>
      </c>
      <c r="G457" s="47"/>
      <c r="H457" s="15">
        <f t="shared" si="33"/>
        <v>100000</v>
      </c>
      <c r="I457" s="15">
        <f t="shared" si="34"/>
        <v>-100000</v>
      </c>
      <c r="J457" s="16">
        <f t="shared" si="35"/>
        <v>-1923050</v>
      </c>
    </row>
    <row r="458" spans="1:10">
      <c r="A458" s="11" t="s">
        <v>541</v>
      </c>
      <c r="B458" s="41">
        <v>45556</v>
      </c>
      <c r="C458" s="47" t="s">
        <v>1691</v>
      </c>
      <c r="D458" s="18" t="s">
        <v>24</v>
      </c>
      <c r="E458" s="47">
        <v>1.98</v>
      </c>
      <c r="F458" s="47" t="s">
        <v>17</v>
      </c>
      <c r="G458" s="59">
        <v>1</v>
      </c>
      <c r="H458" s="15">
        <f t="shared" si="33"/>
        <v>100000</v>
      </c>
      <c r="I458" s="15">
        <f t="shared" si="34"/>
        <v>0</v>
      </c>
      <c r="J458" s="16">
        <f t="shared" si="35"/>
        <v>-1923050</v>
      </c>
    </row>
    <row r="459" spans="1:10">
      <c r="A459" s="11" t="s">
        <v>542</v>
      </c>
      <c r="B459" s="41">
        <v>45556</v>
      </c>
      <c r="C459" s="47" t="s">
        <v>1691</v>
      </c>
      <c r="D459" s="18" t="s">
        <v>72</v>
      </c>
      <c r="E459" s="47">
        <v>2.48</v>
      </c>
      <c r="F459" s="47" t="s">
        <v>20</v>
      </c>
      <c r="G459" s="47"/>
      <c r="H459" s="15">
        <f t="shared" si="33"/>
        <v>100000</v>
      </c>
      <c r="I459" s="15">
        <f t="shared" si="34"/>
        <v>-100000</v>
      </c>
      <c r="J459" s="16">
        <f t="shared" si="35"/>
        <v>-2023050</v>
      </c>
    </row>
    <row r="460" spans="1:10">
      <c r="A460" s="11" t="s">
        <v>543</v>
      </c>
      <c r="B460" s="41">
        <v>45556</v>
      </c>
      <c r="C460" s="47" t="s">
        <v>1692</v>
      </c>
      <c r="D460" s="14" t="s">
        <v>16</v>
      </c>
      <c r="E460" s="47">
        <v>2.9</v>
      </c>
      <c r="F460" s="47" t="s">
        <v>20</v>
      </c>
      <c r="G460" s="47"/>
      <c r="H460" s="15">
        <f t="shared" si="33"/>
        <v>100000</v>
      </c>
      <c r="I460" s="15">
        <f t="shared" si="34"/>
        <v>-100000</v>
      </c>
      <c r="J460" s="16">
        <f t="shared" si="35"/>
        <v>-2123050</v>
      </c>
    </row>
    <row r="461" spans="1:10">
      <c r="A461" s="11" t="s">
        <v>544</v>
      </c>
      <c r="B461" s="41">
        <v>45556</v>
      </c>
      <c r="C461" s="47" t="s">
        <v>1692</v>
      </c>
      <c r="D461" s="14" t="s">
        <v>19</v>
      </c>
      <c r="E461" s="47">
        <v>7.5</v>
      </c>
      <c r="F461" s="47" t="s">
        <v>20</v>
      </c>
      <c r="G461" s="47"/>
      <c r="H461" s="15">
        <f t="shared" si="33"/>
        <v>100000</v>
      </c>
      <c r="I461" s="15">
        <f t="shared" si="34"/>
        <v>-100000</v>
      </c>
      <c r="J461" s="16">
        <f t="shared" si="35"/>
        <v>-2223050</v>
      </c>
    </row>
    <row r="462" spans="1:10">
      <c r="A462" s="11" t="s">
        <v>545</v>
      </c>
      <c r="B462" s="41">
        <v>45556</v>
      </c>
      <c r="C462" s="47" t="s">
        <v>1693</v>
      </c>
      <c r="D462" s="14" t="s">
        <v>16</v>
      </c>
      <c r="E462" s="47">
        <v>3.4</v>
      </c>
      <c r="F462" s="47" t="s">
        <v>20</v>
      </c>
      <c r="G462" s="47"/>
      <c r="H462" s="15">
        <f t="shared" si="33"/>
        <v>100000</v>
      </c>
      <c r="I462" s="15">
        <f t="shared" si="34"/>
        <v>-100000</v>
      </c>
      <c r="J462" s="16">
        <f t="shared" si="35"/>
        <v>-2323050</v>
      </c>
    </row>
    <row r="463" spans="1:10">
      <c r="A463" s="11" t="s">
        <v>546</v>
      </c>
      <c r="B463" s="41">
        <v>45556</v>
      </c>
      <c r="C463" s="47" t="s">
        <v>1694</v>
      </c>
      <c r="D463" s="14" t="s">
        <v>16</v>
      </c>
      <c r="E463" s="47">
        <v>2.75</v>
      </c>
      <c r="F463" s="47" t="s">
        <v>20</v>
      </c>
      <c r="G463" s="47"/>
      <c r="H463" s="15">
        <f t="shared" si="33"/>
        <v>100000</v>
      </c>
      <c r="I463" s="15">
        <f t="shared" si="34"/>
        <v>-100000</v>
      </c>
      <c r="J463" s="16">
        <f t="shared" si="35"/>
        <v>-2423050</v>
      </c>
    </row>
    <row r="464" spans="1:10" ht="15" thickBot="1">
      <c r="A464" s="11" t="s">
        <v>547</v>
      </c>
      <c r="B464" s="46">
        <v>45556</v>
      </c>
      <c r="C464" s="48" t="s">
        <v>1694</v>
      </c>
      <c r="D464" s="44" t="s">
        <v>28</v>
      </c>
      <c r="E464" s="48">
        <v>1.91</v>
      </c>
      <c r="F464" s="48" t="s">
        <v>20</v>
      </c>
      <c r="G464" s="48"/>
      <c r="H464" s="15">
        <f t="shared" si="33"/>
        <v>100000</v>
      </c>
      <c r="I464" s="15">
        <f t="shared" si="34"/>
        <v>-100000</v>
      </c>
      <c r="J464" s="16">
        <f t="shared" si="35"/>
        <v>-2523050</v>
      </c>
    </row>
    <row r="465" spans="1:10" ht="15" thickTop="1">
      <c r="A465" s="11" t="s">
        <v>548</v>
      </c>
      <c r="B465" s="41">
        <v>45557</v>
      </c>
      <c r="C465" s="47" t="s">
        <v>1695</v>
      </c>
      <c r="D465" s="14" t="s">
        <v>16</v>
      </c>
      <c r="E465" s="47">
        <v>2.36</v>
      </c>
      <c r="F465" s="47" t="s">
        <v>20</v>
      </c>
      <c r="G465" s="47"/>
      <c r="H465" s="15">
        <f t="shared" ref="H465:H528" si="36">$C$3</f>
        <v>100000</v>
      </c>
      <c r="I465" s="15">
        <f t="shared" si="34"/>
        <v>-100000</v>
      </c>
      <c r="J465" s="16">
        <f t="shared" si="35"/>
        <v>-2623050</v>
      </c>
    </row>
    <row r="466" spans="1:10">
      <c r="A466" s="11" t="s">
        <v>549</v>
      </c>
      <c r="B466" s="41">
        <v>45557</v>
      </c>
      <c r="C466" s="47" t="s">
        <v>1695</v>
      </c>
      <c r="D466" s="18" t="s">
        <v>72</v>
      </c>
      <c r="E466" s="47">
        <v>2.54</v>
      </c>
      <c r="F466" s="47" t="s">
        <v>20</v>
      </c>
      <c r="G466" s="47"/>
      <c r="H466" s="15">
        <f t="shared" si="36"/>
        <v>100000</v>
      </c>
      <c r="I466" s="15">
        <f t="shared" si="34"/>
        <v>-100000</v>
      </c>
      <c r="J466" s="16">
        <f t="shared" si="35"/>
        <v>-2723050</v>
      </c>
    </row>
    <row r="467" spans="1:10">
      <c r="A467" s="11" t="s">
        <v>550</v>
      </c>
      <c r="B467" s="41">
        <v>45557</v>
      </c>
      <c r="C467" s="47" t="s">
        <v>1695</v>
      </c>
      <c r="D467" s="18" t="s">
        <v>116</v>
      </c>
      <c r="E467" s="47">
        <v>4.45</v>
      </c>
      <c r="F467" s="47" t="s">
        <v>20</v>
      </c>
      <c r="G467" s="47"/>
      <c r="H467" s="15">
        <f t="shared" si="36"/>
        <v>100000</v>
      </c>
      <c r="I467" s="15">
        <f t="shared" si="34"/>
        <v>-100000</v>
      </c>
      <c r="J467" s="16">
        <f t="shared" si="35"/>
        <v>-2823050</v>
      </c>
    </row>
    <row r="468" spans="1:10">
      <c r="A468" s="11" t="s">
        <v>551</v>
      </c>
      <c r="B468" s="41">
        <v>45557</v>
      </c>
      <c r="C468" s="47" t="s">
        <v>1696</v>
      </c>
      <c r="D468" s="18" t="s">
        <v>110</v>
      </c>
      <c r="E468" s="47">
        <v>1.95</v>
      </c>
      <c r="F468" s="47" t="s">
        <v>17</v>
      </c>
      <c r="G468" s="59">
        <v>1</v>
      </c>
      <c r="H468" s="15">
        <f t="shared" si="36"/>
        <v>100000</v>
      </c>
      <c r="I468" s="15">
        <f t="shared" si="34"/>
        <v>0</v>
      </c>
      <c r="J468" s="16">
        <f t="shared" si="35"/>
        <v>-2823050</v>
      </c>
    </row>
    <row r="469" spans="1:10">
      <c r="A469" s="11" t="s">
        <v>552</v>
      </c>
      <c r="B469" s="41">
        <v>45557</v>
      </c>
      <c r="C469" s="47" t="s">
        <v>1696</v>
      </c>
      <c r="D469" s="47" t="s">
        <v>1697</v>
      </c>
      <c r="E469" s="47">
        <v>2.36</v>
      </c>
      <c r="F469" s="47" t="s">
        <v>17</v>
      </c>
      <c r="G469" s="47"/>
      <c r="H469" s="15">
        <f t="shared" si="36"/>
        <v>100000</v>
      </c>
      <c r="I469" s="15">
        <f t="shared" si="34"/>
        <v>136000</v>
      </c>
      <c r="J469" s="16">
        <f t="shared" si="35"/>
        <v>-2687050</v>
      </c>
    </row>
    <row r="470" spans="1:10">
      <c r="A470" s="11" t="s">
        <v>553</v>
      </c>
      <c r="B470" s="41">
        <v>45557</v>
      </c>
      <c r="C470" s="47" t="s">
        <v>1698</v>
      </c>
      <c r="D470" s="14" t="s">
        <v>16</v>
      </c>
      <c r="E470" s="47">
        <v>2.23</v>
      </c>
      <c r="F470" s="47" t="s">
        <v>17</v>
      </c>
      <c r="G470" s="47"/>
      <c r="H470" s="15">
        <f t="shared" si="36"/>
        <v>100000</v>
      </c>
      <c r="I470" s="15">
        <f t="shared" si="34"/>
        <v>123000</v>
      </c>
      <c r="J470" s="16">
        <f t="shared" si="35"/>
        <v>-2564050</v>
      </c>
    </row>
    <row r="471" spans="1:10">
      <c r="A471" s="11" t="s">
        <v>554</v>
      </c>
      <c r="B471" s="41">
        <v>45557</v>
      </c>
      <c r="C471" s="47" t="s">
        <v>1699</v>
      </c>
      <c r="D471" s="14" t="s">
        <v>37</v>
      </c>
      <c r="E471" s="47">
        <v>2.7</v>
      </c>
      <c r="F471" s="47" t="s">
        <v>20</v>
      </c>
      <c r="G471" s="47"/>
      <c r="H471" s="15">
        <f t="shared" si="36"/>
        <v>100000</v>
      </c>
      <c r="I471" s="15">
        <f t="shared" si="34"/>
        <v>-100000</v>
      </c>
      <c r="J471" s="16">
        <f t="shared" si="35"/>
        <v>-2664050</v>
      </c>
    </row>
    <row r="472" spans="1:10">
      <c r="A472" s="11" t="s">
        <v>555</v>
      </c>
      <c r="B472" s="41">
        <v>45557</v>
      </c>
      <c r="C472" s="47" t="s">
        <v>1699</v>
      </c>
      <c r="D472" s="14" t="s">
        <v>16</v>
      </c>
      <c r="E472" s="47">
        <v>1.86</v>
      </c>
      <c r="F472" s="47" t="s">
        <v>20</v>
      </c>
      <c r="G472" s="47"/>
      <c r="H472" s="15">
        <f t="shared" si="36"/>
        <v>100000</v>
      </c>
      <c r="I472" s="15">
        <f t="shared" si="34"/>
        <v>-100000</v>
      </c>
      <c r="J472" s="16">
        <f t="shared" si="35"/>
        <v>-2764050</v>
      </c>
    </row>
    <row r="473" spans="1:10">
      <c r="A473" s="11" t="s">
        <v>556</v>
      </c>
      <c r="B473" s="41">
        <v>45557</v>
      </c>
      <c r="C473" s="47" t="s">
        <v>1699</v>
      </c>
      <c r="D473" s="18" t="s">
        <v>28</v>
      </c>
      <c r="E473" s="47">
        <v>3.65</v>
      </c>
      <c r="F473" s="47" t="s">
        <v>20</v>
      </c>
      <c r="G473" s="47"/>
      <c r="H473" s="15">
        <f t="shared" si="36"/>
        <v>100000</v>
      </c>
      <c r="I473" s="15">
        <f t="shared" si="34"/>
        <v>-100000</v>
      </c>
      <c r="J473" s="16">
        <f t="shared" si="35"/>
        <v>-2864050</v>
      </c>
    </row>
    <row r="474" spans="1:10">
      <c r="A474" s="11" t="s">
        <v>557</v>
      </c>
      <c r="B474" s="41">
        <v>45557</v>
      </c>
      <c r="C474" s="47" t="s">
        <v>1700</v>
      </c>
      <c r="D474" s="14" t="s">
        <v>16</v>
      </c>
      <c r="E474" s="47">
        <v>2.4500000000000002</v>
      </c>
      <c r="F474" s="47" t="s">
        <v>20</v>
      </c>
      <c r="G474" s="47"/>
      <c r="H474" s="15">
        <f t="shared" si="36"/>
        <v>100000</v>
      </c>
      <c r="I474" s="15">
        <f t="shared" si="34"/>
        <v>-100000</v>
      </c>
      <c r="J474" s="16">
        <f t="shared" si="35"/>
        <v>-2964050</v>
      </c>
    </row>
    <row r="475" spans="1:10">
      <c r="A475" s="11" t="s">
        <v>558</v>
      </c>
      <c r="B475" s="41">
        <v>45557</v>
      </c>
      <c r="C475" s="47" t="s">
        <v>1700</v>
      </c>
      <c r="D475" s="18" t="s">
        <v>28</v>
      </c>
      <c r="E475" s="47">
        <v>1.75</v>
      </c>
      <c r="F475" s="47" t="s">
        <v>17</v>
      </c>
      <c r="G475" s="47"/>
      <c r="H475" s="15">
        <f t="shared" si="36"/>
        <v>100000</v>
      </c>
      <c r="I475" s="15">
        <f t="shared" si="34"/>
        <v>75000</v>
      </c>
      <c r="J475" s="16">
        <f t="shared" si="35"/>
        <v>-2889050</v>
      </c>
    </row>
    <row r="476" spans="1:10">
      <c r="A476" s="11" t="s">
        <v>559</v>
      </c>
      <c r="B476" s="41">
        <v>45557</v>
      </c>
      <c r="C476" s="47" t="s">
        <v>1701</v>
      </c>
      <c r="D476" s="18" t="s">
        <v>28</v>
      </c>
      <c r="E476" s="47">
        <v>2.2599999999999998</v>
      </c>
      <c r="F476" s="47" t="s">
        <v>17</v>
      </c>
      <c r="G476" s="47"/>
      <c r="H476" s="15">
        <f t="shared" si="36"/>
        <v>100000</v>
      </c>
      <c r="I476" s="15">
        <f t="shared" si="34"/>
        <v>125999.99999999999</v>
      </c>
      <c r="J476" s="16">
        <f t="shared" si="35"/>
        <v>-2763050</v>
      </c>
    </row>
    <row r="477" spans="1:10">
      <c r="A477" s="11" t="s">
        <v>560</v>
      </c>
      <c r="B477" s="41">
        <v>45557</v>
      </c>
      <c r="C477" s="47" t="s">
        <v>1701</v>
      </c>
      <c r="D477" s="14" t="s">
        <v>16</v>
      </c>
      <c r="E477" s="47">
        <v>3.35</v>
      </c>
      <c r="F477" s="47" t="s">
        <v>20</v>
      </c>
      <c r="G477" s="47"/>
      <c r="H477" s="15">
        <f t="shared" si="36"/>
        <v>100000</v>
      </c>
      <c r="I477" s="15">
        <f t="shared" si="34"/>
        <v>-100000</v>
      </c>
      <c r="J477" s="16">
        <f t="shared" si="35"/>
        <v>-2863050</v>
      </c>
    </row>
    <row r="478" spans="1:10">
      <c r="A478" s="11" t="s">
        <v>561</v>
      </c>
      <c r="B478" s="41">
        <v>45557</v>
      </c>
      <c r="C478" s="47" t="s">
        <v>1702</v>
      </c>
      <c r="D478" s="14" t="s">
        <v>16</v>
      </c>
      <c r="E478" s="47">
        <v>3.05</v>
      </c>
      <c r="F478" s="47" t="s">
        <v>20</v>
      </c>
      <c r="G478" s="47"/>
      <c r="H478" s="15">
        <f t="shared" si="36"/>
        <v>100000</v>
      </c>
      <c r="I478" s="15">
        <f t="shared" si="34"/>
        <v>-100000</v>
      </c>
      <c r="J478" s="16">
        <f t="shared" si="35"/>
        <v>-2963050</v>
      </c>
    </row>
    <row r="479" spans="1:10">
      <c r="A479" s="11" t="s">
        <v>562</v>
      </c>
      <c r="B479" s="41">
        <v>45557</v>
      </c>
      <c r="C479" s="47" t="s">
        <v>1702</v>
      </c>
      <c r="D479" s="18" t="s">
        <v>28</v>
      </c>
      <c r="E479" s="47">
        <v>2.0699999999999998</v>
      </c>
      <c r="F479" s="47" t="s">
        <v>20</v>
      </c>
      <c r="G479" s="47"/>
      <c r="H479" s="15">
        <f t="shared" si="36"/>
        <v>100000</v>
      </c>
      <c r="I479" s="15">
        <f t="shared" si="34"/>
        <v>-100000</v>
      </c>
      <c r="J479" s="16">
        <f t="shared" si="35"/>
        <v>-3063050</v>
      </c>
    </row>
    <row r="480" spans="1:10">
      <c r="A480" s="11" t="s">
        <v>563</v>
      </c>
      <c r="B480" s="41">
        <v>45557</v>
      </c>
      <c r="C480" s="47" t="s">
        <v>1703</v>
      </c>
      <c r="D480" s="14" t="s">
        <v>16</v>
      </c>
      <c r="E480" s="47">
        <v>2.9</v>
      </c>
      <c r="F480" s="47" t="s">
        <v>20</v>
      </c>
      <c r="G480" s="47"/>
      <c r="H480" s="15">
        <f t="shared" si="36"/>
        <v>100000</v>
      </c>
      <c r="I480" s="15">
        <f t="shared" si="34"/>
        <v>-100000</v>
      </c>
      <c r="J480" s="16">
        <f t="shared" si="35"/>
        <v>-3163050</v>
      </c>
    </row>
    <row r="481" spans="1:10">
      <c r="A481" s="11" t="s">
        <v>564</v>
      </c>
      <c r="B481" s="41">
        <v>45557</v>
      </c>
      <c r="C481" s="47" t="s">
        <v>1703</v>
      </c>
      <c r="D481" s="14" t="s">
        <v>19</v>
      </c>
      <c r="E481" s="47">
        <v>7</v>
      </c>
      <c r="F481" s="47" t="s">
        <v>20</v>
      </c>
      <c r="G481" s="47"/>
      <c r="H481" s="15">
        <f t="shared" si="36"/>
        <v>100000</v>
      </c>
      <c r="I481" s="15">
        <f t="shared" si="34"/>
        <v>-100000</v>
      </c>
      <c r="J481" s="16">
        <f t="shared" si="35"/>
        <v>-3263050</v>
      </c>
    </row>
    <row r="482" spans="1:10">
      <c r="A482" s="11" t="s">
        <v>565</v>
      </c>
      <c r="B482" s="41">
        <v>45557</v>
      </c>
      <c r="C482" s="47" t="s">
        <v>1703</v>
      </c>
      <c r="D482" s="18" t="s">
        <v>72</v>
      </c>
      <c r="E482" s="47">
        <v>3.65</v>
      </c>
      <c r="F482" s="47" t="s">
        <v>20</v>
      </c>
      <c r="G482" s="47"/>
      <c r="H482" s="15">
        <f t="shared" si="36"/>
        <v>100000</v>
      </c>
      <c r="I482" s="15">
        <f t="shared" si="34"/>
        <v>-100000</v>
      </c>
      <c r="J482" s="16">
        <f t="shared" si="35"/>
        <v>-3363050</v>
      </c>
    </row>
    <row r="483" spans="1:10">
      <c r="A483" s="11" t="s">
        <v>566</v>
      </c>
      <c r="B483" s="41">
        <v>45557</v>
      </c>
      <c r="C483" s="47" t="s">
        <v>1703</v>
      </c>
      <c r="D483" s="18" t="s">
        <v>116</v>
      </c>
      <c r="E483" s="47">
        <v>6.75</v>
      </c>
      <c r="F483" s="47" t="s">
        <v>20</v>
      </c>
      <c r="G483" s="47"/>
      <c r="H483" s="15">
        <f t="shared" si="36"/>
        <v>100000</v>
      </c>
      <c r="I483" s="15">
        <f t="shared" si="34"/>
        <v>-100000</v>
      </c>
      <c r="J483" s="16">
        <f t="shared" si="35"/>
        <v>-3463050</v>
      </c>
    </row>
    <row r="484" spans="1:10">
      <c r="A484" s="11" t="s">
        <v>567</v>
      </c>
      <c r="B484" s="41">
        <v>45557</v>
      </c>
      <c r="C484" s="47" t="s">
        <v>1704</v>
      </c>
      <c r="D484" s="14" t="s">
        <v>16</v>
      </c>
      <c r="E484" s="47">
        <v>2.75</v>
      </c>
      <c r="F484" s="47" t="s">
        <v>20</v>
      </c>
      <c r="G484" s="47"/>
      <c r="H484" s="58">
        <f>$C$3*2</f>
        <v>200000</v>
      </c>
      <c r="I484" s="15">
        <f t="shared" si="34"/>
        <v>-200000</v>
      </c>
      <c r="J484" s="16">
        <f t="shared" si="35"/>
        <v>-3663050</v>
      </c>
    </row>
    <row r="485" spans="1:10">
      <c r="A485" s="11" t="s">
        <v>568</v>
      </c>
      <c r="B485" s="41">
        <v>45557</v>
      </c>
      <c r="C485" s="47" t="s">
        <v>1704</v>
      </c>
      <c r="D485" s="18" t="s">
        <v>28</v>
      </c>
      <c r="E485" s="47">
        <v>1.92</v>
      </c>
      <c r="F485" s="47" t="s">
        <v>20</v>
      </c>
      <c r="G485" s="47"/>
      <c r="H485" s="58">
        <f>$C$3*2</f>
        <v>200000</v>
      </c>
      <c r="I485" s="15">
        <f t="shared" ref="I485:I548" si="37">IF(G485&lt;&gt;"",IF(F485="nyertes",(G485-1)*H485,H485*(-1)),IF(F485="nyertes",(E485-1)*H485,H485*(-1)))</f>
        <v>-200000</v>
      </c>
      <c r="J485" s="16">
        <f t="shared" si="35"/>
        <v>-3863050</v>
      </c>
    </row>
    <row r="486" spans="1:10">
      <c r="A486" s="11" t="s">
        <v>569</v>
      </c>
      <c r="B486" s="41">
        <v>45557</v>
      </c>
      <c r="C486" s="47" t="s">
        <v>1704</v>
      </c>
      <c r="D486" s="18" t="s">
        <v>72</v>
      </c>
      <c r="E486" s="47">
        <v>3.2</v>
      </c>
      <c r="F486" s="47" t="s">
        <v>20</v>
      </c>
      <c r="G486" s="47"/>
      <c r="H486" s="58">
        <f>$C$3*2</f>
        <v>200000</v>
      </c>
      <c r="I486" s="15">
        <f t="shared" si="37"/>
        <v>-200000</v>
      </c>
      <c r="J486" s="16">
        <f t="shared" ref="J486:J549" si="38">J485+I486</f>
        <v>-4063050</v>
      </c>
    </row>
    <row r="487" spans="1:10">
      <c r="A487" s="11" t="s">
        <v>570</v>
      </c>
      <c r="B487" s="41">
        <v>45557</v>
      </c>
      <c r="C487" s="47" t="s">
        <v>1705</v>
      </c>
      <c r="D487" s="14" t="s">
        <v>16</v>
      </c>
      <c r="E487" s="47">
        <v>3.7</v>
      </c>
      <c r="F487" s="47" t="s">
        <v>20</v>
      </c>
      <c r="G487" s="47"/>
      <c r="H487" s="15">
        <f t="shared" si="36"/>
        <v>100000</v>
      </c>
      <c r="I487" s="15">
        <f t="shared" si="37"/>
        <v>-100000</v>
      </c>
      <c r="J487" s="16">
        <f t="shared" si="38"/>
        <v>-4163050</v>
      </c>
    </row>
    <row r="488" spans="1:10">
      <c r="A488" s="11" t="s">
        <v>571</v>
      </c>
      <c r="B488" s="41">
        <v>45557</v>
      </c>
      <c r="C488" s="47" t="s">
        <v>1705</v>
      </c>
      <c r="D488" s="14" t="s">
        <v>19</v>
      </c>
      <c r="E488" s="47">
        <v>9.25</v>
      </c>
      <c r="F488" s="47" t="s">
        <v>20</v>
      </c>
      <c r="G488" s="47"/>
      <c r="H488" s="15">
        <f t="shared" si="36"/>
        <v>100000</v>
      </c>
      <c r="I488" s="15">
        <f t="shared" si="37"/>
        <v>-100000</v>
      </c>
      <c r="J488" s="16">
        <f t="shared" si="38"/>
        <v>-4263050</v>
      </c>
    </row>
    <row r="489" spans="1:10">
      <c r="A489" s="11" t="s">
        <v>572</v>
      </c>
      <c r="B489" s="41">
        <v>45557</v>
      </c>
      <c r="C489" s="47" t="s">
        <v>1705</v>
      </c>
      <c r="D489" s="18" t="s">
        <v>28</v>
      </c>
      <c r="E489" s="47">
        <v>2.44</v>
      </c>
      <c r="F489" s="47" t="s">
        <v>20</v>
      </c>
      <c r="G489" s="47"/>
      <c r="H489" s="15">
        <f t="shared" si="36"/>
        <v>100000</v>
      </c>
      <c r="I489" s="15">
        <f t="shared" si="37"/>
        <v>-100000</v>
      </c>
      <c r="J489" s="16">
        <f t="shared" si="38"/>
        <v>-4363050</v>
      </c>
    </row>
    <row r="490" spans="1:10">
      <c r="A490" s="11" t="s">
        <v>573</v>
      </c>
      <c r="B490" s="41">
        <v>45557</v>
      </c>
      <c r="C490" s="47" t="s">
        <v>1705</v>
      </c>
      <c r="D490" s="18" t="s">
        <v>72</v>
      </c>
      <c r="E490" s="47">
        <v>4.7</v>
      </c>
      <c r="F490" s="47" t="s">
        <v>20</v>
      </c>
      <c r="G490" s="47"/>
      <c r="H490" s="15">
        <f t="shared" si="36"/>
        <v>100000</v>
      </c>
      <c r="I490" s="15">
        <f t="shared" si="37"/>
        <v>-100000</v>
      </c>
      <c r="J490" s="16">
        <f t="shared" si="38"/>
        <v>-4463050</v>
      </c>
    </row>
    <row r="491" spans="1:10">
      <c r="A491" s="11" t="s">
        <v>574</v>
      </c>
      <c r="B491" s="41">
        <v>45557</v>
      </c>
      <c r="C491" s="47" t="s">
        <v>1706</v>
      </c>
      <c r="D491" s="14" t="s">
        <v>16</v>
      </c>
      <c r="E491" s="47">
        <v>2.63</v>
      </c>
      <c r="F491" s="47" t="s">
        <v>17</v>
      </c>
      <c r="G491" s="47"/>
      <c r="H491" s="15">
        <f t="shared" si="36"/>
        <v>100000</v>
      </c>
      <c r="I491" s="15">
        <f t="shared" si="37"/>
        <v>163000</v>
      </c>
      <c r="J491" s="16">
        <f t="shared" si="38"/>
        <v>-4300050</v>
      </c>
    </row>
    <row r="492" spans="1:10">
      <c r="A492" s="11" t="s">
        <v>575</v>
      </c>
      <c r="B492" s="41">
        <v>45557</v>
      </c>
      <c r="C492" s="47" t="s">
        <v>1706</v>
      </c>
      <c r="D492" s="14" t="s">
        <v>19</v>
      </c>
      <c r="E492" s="47">
        <v>6</v>
      </c>
      <c r="F492" s="47" t="s">
        <v>20</v>
      </c>
      <c r="G492" s="47"/>
      <c r="H492" s="15">
        <f t="shared" si="36"/>
        <v>100000</v>
      </c>
      <c r="I492" s="15">
        <f t="shared" si="37"/>
        <v>-100000</v>
      </c>
      <c r="J492" s="16">
        <f t="shared" si="38"/>
        <v>-4400050</v>
      </c>
    </row>
    <row r="493" spans="1:10">
      <c r="A493" s="11" t="s">
        <v>576</v>
      </c>
      <c r="B493" s="41">
        <v>45557</v>
      </c>
      <c r="C493" s="47" t="s">
        <v>1706</v>
      </c>
      <c r="D493" s="18" t="s">
        <v>116</v>
      </c>
      <c r="E493" s="47">
        <v>5.5</v>
      </c>
      <c r="F493" s="47" t="s">
        <v>20</v>
      </c>
      <c r="G493" s="47"/>
      <c r="H493" s="15">
        <f t="shared" si="36"/>
        <v>100000</v>
      </c>
      <c r="I493" s="15">
        <f t="shared" si="37"/>
        <v>-100000</v>
      </c>
      <c r="J493" s="16">
        <f t="shared" si="38"/>
        <v>-4500050</v>
      </c>
    </row>
    <row r="494" spans="1:10">
      <c r="A494" s="11" t="s">
        <v>577</v>
      </c>
      <c r="B494" s="41">
        <v>45557</v>
      </c>
      <c r="C494" s="47" t="s">
        <v>1706</v>
      </c>
      <c r="D494" s="18" t="s">
        <v>72</v>
      </c>
      <c r="E494" s="47">
        <v>2.9</v>
      </c>
      <c r="F494" s="47" t="s">
        <v>20</v>
      </c>
      <c r="G494" s="47"/>
      <c r="H494" s="15">
        <f t="shared" si="36"/>
        <v>100000</v>
      </c>
      <c r="I494" s="15">
        <f t="shared" si="37"/>
        <v>-100000</v>
      </c>
      <c r="J494" s="16">
        <f t="shared" si="38"/>
        <v>-4600050</v>
      </c>
    </row>
    <row r="495" spans="1:10">
      <c r="A495" s="11" t="s">
        <v>578</v>
      </c>
      <c r="B495" s="41">
        <v>45558</v>
      </c>
      <c r="C495" s="47" t="s">
        <v>1707</v>
      </c>
      <c r="D495" s="14" t="s">
        <v>144</v>
      </c>
      <c r="E495" s="47">
        <v>1.9</v>
      </c>
      <c r="F495" s="47" t="s">
        <v>17</v>
      </c>
      <c r="G495" s="50">
        <v>1.45</v>
      </c>
      <c r="H495" s="15">
        <f t="shared" si="36"/>
        <v>100000</v>
      </c>
      <c r="I495" s="15">
        <f t="shared" si="37"/>
        <v>44999.999999999993</v>
      </c>
      <c r="J495" s="16">
        <f t="shared" si="38"/>
        <v>-4555050</v>
      </c>
    </row>
    <row r="496" spans="1:10">
      <c r="A496" s="11" t="s">
        <v>579</v>
      </c>
      <c r="B496" s="41">
        <v>45558</v>
      </c>
      <c r="C496" s="47" t="s">
        <v>1707</v>
      </c>
      <c r="D496" s="14" t="s">
        <v>46</v>
      </c>
      <c r="E496" s="47">
        <v>2.6</v>
      </c>
      <c r="F496" s="47" t="s">
        <v>17</v>
      </c>
      <c r="G496" s="51">
        <v>1</v>
      </c>
      <c r="H496" s="15">
        <f t="shared" si="36"/>
        <v>100000</v>
      </c>
      <c r="I496" s="15">
        <f t="shared" si="37"/>
        <v>0</v>
      </c>
      <c r="J496" s="16">
        <f t="shared" si="38"/>
        <v>-4555050</v>
      </c>
    </row>
    <row r="497" spans="1:10">
      <c r="A497" s="11" t="s">
        <v>580</v>
      </c>
      <c r="B497" s="41">
        <v>45558</v>
      </c>
      <c r="C497" s="47" t="s">
        <v>1708</v>
      </c>
      <c r="D497" s="14" t="s">
        <v>1594</v>
      </c>
      <c r="E497" s="47">
        <v>2.29</v>
      </c>
      <c r="F497" s="47" t="s">
        <v>20</v>
      </c>
      <c r="G497" s="47"/>
      <c r="H497" s="15">
        <f t="shared" si="36"/>
        <v>100000</v>
      </c>
      <c r="I497" s="15">
        <f t="shared" si="37"/>
        <v>-100000</v>
      </c>
      <c r="J497" s="16">
        <f t="shared" si="38"/>
        <v>-4655050</v>
      </c>
    </row>
    <row r="498" spans="1:10">
      <c r="A498" s="11" t="s">
        <v>581</v>
      </c>
      <c r="B498" s="41">
        <v>45558</v>
      </c>
      <c r="C498" s="47" t="s">
        <v>1708</v>
      </c>
      <c r="D498" s="14" t="s">
        <v>1595</v>
      </c>
      <c r="E498" s="47">
        <v>3.7</v>
      </c>
      <c r="F498" s="47" t="s">
        <v>20</v>
      </c>
      <c r="G498" s="47"/>
      <c r="H498" s="15">
        <f t="shared" si="36"/>
        <v>100000</v>
      </c>
      <c r="I498" s="15">
        <f t="shared" si="37"/>
        <v>-100000</v>
      </c>
      <c r="J498" s="16">
        <f t="shared" si="38"/>
        <v>-4755050</v>
      </c>
    </row>
    <row r="499" spans="1:10">
      <c r="A499" s="11" t="s">
        <v>582</v>
      </c>
      <c r="B499" s="41">
        <v>45558</v>
      </c>
      <c r="C499" s="47" t="s">
        <v>1709</v>
      </c>
      <c r="D499" s="14" t="s">
        <v>37</v>
      </c>
      <c r="E499" s="47">
        <v>1.88</v>
      </c>
      <c r="F499" s="47" t="s">
        <v>20</v>
      </c>
      <c r="G499" s="47"/>
      <c r="H499" s="15">
        <f t="shared" si="36"/>
        <v>100000</v>
      </c>
      <c r="I499" s="15">
        <f t="shared" si="37"/>
        <v>-100000</v>
      </c>
      <c r="J499" s="16">
        <f t="shared" si="38"/>
        <v>-4855050</v>
      </c>
    </row>
    <row r="500" spans="1:10">
      <c r="A500" s="11" t="s">
        <v>583</v>
      </c>
      <c r="B500" s="41">
        <v>45558</v>
      </c>
      <c r="C500" s="47" t="s">
        <v>1710</v>
      </c>
      <c r="D500" s="18" t="s">
        <v>28</v>
      </c>
      <c r="E500" s="47">
        <v>2.12</v>
      </c>
      <c r="F500" s="47" t="s">
        <v>20</v>
      </c>
      <c r="G500" s="47"/>
      <c r="H500" s="15">
        <f t="shared" si="36"/>
        <v>100000</v>
      </c>
      <c r="I500" s="15">
        <f t="shared" si="37"/>
        <v>-100000</v>
      </c>
      <c r="J500" s="16">
        <f t="shared" si="38"/>
        <v>-4955050</v>
      </c>
    </row>
    <row r="501" spans="1:10">
      <c r="A501" s="11" t="s">
        <v>584</v>
      </c>
      <c r="B501" s="41">
        <v>45558</v>
      </c>
      <c r="C501" s="47" t="s">
        <v>1710</v>
      </c>
      <c r="D501" s="14" t="s">
        <v>91</v>
      </c>
      <c r="E501" s="47">
        <v>2.14</v>
      </c>
      <c r="F501" s="47" t="s">
        <v>20</v>
      </c>
      <c r="G501" s="47"/>
      <c r="H501" s="15">
        <f t="shared" si="36"/>
        <v>100000</v>
      </c>
      <c r="I501" s="15">
        <f t="shared" si="37"/>
        <v>-100000</v>
      </c>
      <c r="J501" s="16">
        <f t="shared" si="38"/>
        <v>-5055050</v>
      </c>
    </row>
    <row r="502" spans="1:10">
      <c r="A502" s="11" t="s">
        <v>585</v>
      </c>
      <c r="B502" s="41">
        <v>45558</v>
      </c>
      <c r="C502" s="47" t="s">
        <v>1711</v>
      </c>
      <c r="D502" s="47" t="s">
        <v>1712</v>
      </c>
      <c r="E502" s="47">
        <v>1.65</v>
      </c>
      <c r="F502" s="47" t="s">
        <v>17</v>
      </c>
      <c r="G502" s="47"/>
      <c r="H502" s="15">
        <f t="shared" si="36"/>
        <v>100000</v>
      </c>
      <c r="I502" s="15">
        <f t="shared" si="37"/>
        <v>64999.999999999993</v>
      </c>
      <c r="J502" s="16">
        <f t="shared" si="38"/>
        <v>-4990050</v>
      </c>
    </row>
    <row r="503" spans="1:10">
      <c r="A503" s="11" t="s">
        <v>586</v>
      </c>
      <c r="B503" s="41">
        <v>45558</v>
      </c>
      <c r="C503" s="47" t="s">
        <v>1711</v>
      </c>
      <c r="D503" s="47" t="s">
        <v>1713</v>
      </c>
      <c r="E503" s="47">
        <v>1.89</v>
      </c>
      <c r="F503" s="47" t="s">
        <v>17</v>
      </c>
      <c r="G503" s="50">
        <v>1.4450000000000001</v>
      </c>
      <c r="H503" s="15">
        <f t="shared" si="36"/>
        <v>100000</v>
      </c>
      <c r="I503" s="15">
        <f t="shared" si="37"/>
        <v>44500.000000000007</v>
      </c>
      <c r="J503" s="16">
        <f t="shared" si="38"/>
        <v>-4945550</v>
      </c>
    </row>
    <row r="504" spans="1:10">
      <c r="A504" s="11" t="s">
        <v>587</v>
      </c>
      <c r="B504" s="41">
        <v>45558</v>
      </c>
      <c r="C504" s="47" t="s">
        <v>1714</v>
      </c>
      <c r="D504" s="18" t="s">
        <v>1715</v>
      </c>
      <c r="E504" s="47">
        <v>1.81</v>
      </c>
      <c r="F504" s="47" t="s">
        <v>17</v>
      </c>
      <c r="G504" s="51">
        <v>1</v>
      </c>
      <c r="H504" s="15">
        <f t="shared" si="36"/>
        <v>100000</v>
      </c>
      <c r="I504" s="15">
        <f t="shared" si="37"/>
        <v>0</v>
      </c>
      <c r="J504" s="16">
        <f t="shared" si="38"/>
        <v>-4945550</v>
      </c>
    </row>
    <row r="505" spans="1:10">
      <c r="A505" s="11" t="s">
        <v>588</v>
      </c>
      <c r="B505" s="41">
        <v>45558</v>
      </c>
      <c r="C505" s="47" t="s">
        <v>1716</v>
      </c>
      <c r="D505" s="18" t="s">
        <v>28</v>
      </c>
      <c r="E505" s="47">
        <v>1.83</v>
      </c>
      <c r="F505" s="47" t="s">
        <v>17</v>
      </c>
      <c r="G505" s="47"/>
      <c r="H505" s="15">
        <f t="shared" si="36"/>
        <v>100000</v>
      </c>
      <c r="I505" s="15">
        <f t="shared" si="37"/>
        <v>83000</v>
      </c>
      <c r="J505" s="16">
        <f t="shared" si="38"/>
        <v>-4862550</v>
      </c>
    </row>
    <row r="506" spans="1:10">
      <c r="A506" s="11" t="s">
        <v>589</v>
      </c>
      <c r="B506" s="41">
        <v>45558</v>
      </c>
      <c r="C506" s="47" t="s">
        <v>1714</v>
      </c>
      <c r="D506" s="18" t="s">
        <v>1717</v>
      </c>
      <c r="E506" s="47">
        <v>1.56</v>
      </c>
      <c r="F506" s="47" t="s">
        <v>20</v>
      </c>
      <c r="G506" s="47"/>
      <c r="H506" s="15">
        <f t="shared" si="36"/>
        <v>100000</v>
      </c>
      <c r="I506" s="15">
        <f t="shared" si="37"/>
        <v>-100000</v>
      </c>
      <c r="J506" s="16">
        <f t="shared" si="38"/>
        <v>-4962550</v>
      </c>
    </row>
    <row r="507" spans="1:10">
      <c r="A507" s="11" t="s">
        <v>590</v>
      </c>
      <c r="B507" s="41">
        <v>45558</v>
      </c>
      <c r="C507" s="47" t="s">
        <v>1714</v>
      </c>
      <c r="D507" s="18" t="s">
        <v>1718</v>
      </c>
      <c r="E507" s="47">
        <v>2.34</v>
      </c>
      <c r="F507" s="47" t="s">
        <v>20</v>
      </c>
      <c r="G507" s="47"/>
      <c r="H507" s="15">
        <f t="shared" si="36"/>
        <v>100000</v>
      </c>
      <c r="I507" s="15">
        <f t="shared" si="37"/>
        <v>-100000</v>
      </c>
      <c r="J507" s="16">
        <f t="shared" si="38"/>
        <v>-5062550</v>
      </c>
    </row>
    <row r="508" spans="1:10">
      <c r="A508" s="11" t="s">
        <v>591</v>
      </c>
      <c r="B508" s="41">
        <v>45558</v>
      </c>
      <c r="C508" s="47" t="s">
        <v>1719</v>
      </c>
      <c r="D508" s="14" t="s">
        <v>91</v>
      </c>
      <c r="E508" s="47">
        <v>1.96</v>
      </c>
      <c r="F508" s="47" t="s">
        <v>17</v>
      </c>
      <c r="G508" s="47"/>
      <c r="H508" s="15">
        <f t="shared" si="36"/>
        <v>100000</v>
      </c>
      <c r="I508" s="15">
        <f t="shared" si="37"/>
        <v>96000</v>
      </c>
      <c r="J508" s="16">
        <f t="shared" si="38"/>
        <v>-4966550</v>
      </c>
    </row>
    <row r="509" spans="1:10">
      <c r="A509" s="11" t="s">
        <v>592</v>
      </c>
      <c r="B509" s="41">
        <v>45558</v>
      </c>
      <c r="C509" s="47" t="s">
        <v>1719</v>
      </c>
      <c r="D509" s="18" t="s">
        <v>28</v>
      </c>
      <c r="E509" s="47">
        <v>2.06</v>
      </c>
      <c r="F509" s="47" t="s">
        <v>17</v>
      </c>
      <c r="G509" s="47"/>
      <c r="H509" s="15">
        <f t="shared" si="36"/>
        <v>100000</v>
      </c>
      <c r="I509" s="15">
        <f t="shared" si="37"/>
        <v>106000</v>
      </c>
      <c r="J509" s="16">
        <f t="shared" si="38"/>
        <v>-4860550</v>
      </c>
    </row>
    <row r="510" spans="1:10">
      <c r="A510" s="11" t="s">
        <v>593</v>
      </c>
      <c r="B510" s="41">
        <v>45558</v>
      </c>
      <c r="C510" s="47" t="s">
        <v>1720</v>
      </c>
      <c r="D510" s="14" t="s">
        <v>16</v>
      </c>
      <c r="E510" s="47">
        <v>2.44</v>
      </c>
      <c r="F510" s="47" t="s">
        <v>17</v>
      </c>
      <c r="G510" s="47"/>
      <c r="H510" s="15">
        <f t="shared" si="36"/>
        <v>100000</v>
      </c>
      <c r="I510" s="15">
        <f t="shared" si="37"/>
        <v>144000</v>
      </c>
      <c r="J510" s="16">
        <f t="shared" si="38"/>
        <v>-4716550</v>
      </c>
    </row>
    <row r="511" spans="1:10">
      <c r="A511" s="11" t="s">
        <v>594</v>
      </c>
      <c r="B511" s="41">
        <v>45558</v>
      </c>
      <c r="C511" s="47" t="s">
        <v>1720</v>
      </c>
      <c r="D511" s="18" t="s">
        <v>28</v>
      </c>
      <c r="E511" s="47">
        <v>1.7</v>
      </c>
      <c r="F511" s="47" t="s">
        <v>17</v>
      </c>
      <c r="G511" s="47"/>
      <c r="H511" s="15">
        <f t="shared" si="36"/>
        <v>100000</v>
      </c>
      <c r="I511" s="15">
        <f t="shared" si="37"/>
        <v>70000</v>
      </c>
      <c r="J511" s="16">
        <f t="shared" si="38"/>
        <v>-4646550</v>
      </c>
    </row>
    <row r="512" spans="1:10">
      <c r="A512" s="11" t="s">
        <v>595</v>
      </c>
      <c r="B512" s="41">
        <v>45558</v>
      </c>
      <c r="C512" s="47" t="s">
        <v>1721</v>
      </c>
      <c r="D512" s="14" t="s">
        <v>16</v>
      </c>
      <c r="E512" s="47">
        <v>2.21</v>
      </c>
      <c r="F512" s="47" t="s">
        <v>17</v>
      </c>
      <c r="G512" s="47"/>
      <c r="H512" s="15">
        <f t="shared" si="36"/>
        <v>100000</v>
      </c>
      <c r="I512" s="15">
        <f t="shared" si="37"/>
        <v>121000</v>
      </c>
      <c r="J512" s="16">
        <f t="shared" si="38"/>
        <v>-4525550</v>
      </c>
    </row>
    <row r="513" spans="1:10">
      <c r="A513" s="11" t="s">
        <v>596</v>
      </c>
      <c r="B513" s="41">
        <v>45558</v>
      </c>
      <c r="C513" s="47" t="s">
        <v>1721</v>
      </c>
      <c r="D513" s="18" t="s">
        <v>24</v>
      </c>
      <c r="E513" s="47">
        <v>1.83</v>
      </c>
      <c r="F513" s="47" t="s">
        <v>17</v>
      </c>
      <c r="G513" s="47"/>
      <c r="H513" s="15">
        <f t="shared" si="36"/>
        <v>100000</v>
      </c>
      <c r="I513" s="15">
        <f t="shared" si="37"/>
        <v>83000</v>
      </c>
      <c r="J513" s="16">
        <f t="shared" si="38"/>
        <v>-4442550</v>
      </c>
    </row>
    <row r="514" spans="1:10">
      <c r="A514" s="11" t="s">
        <v>597</v>
      </c>
      <c r="B514" s="41">
        <v>45558</v>
      </c>
      <c r="C514" s="47" t="s">
        <v>1722</v>
      </c>
      <c r="D514" s="14" t="s">
        <v>16</v>
      </c>
      <c r="E514" s="47">
        <v>3</v>
      </c>
      <c r="F514" s="47" t="s">
        <v>17</v>
      </c>
      <c r="G514" s="47"/>
      <c r="H514" s="15">
        <f t="shared" si="36"/>
        <v>100000</v>
      </c>
      <c r="I514" s="15">
        <f t="shared" si="37"/>
        <v>200000</v>
      </c>
      <c r="J514" s="16">
        <f t="shared" si="38"/>
        <v>-4242550</v>
      </c>
    </row>
    <row r="515" spans="1:10">
      <c r="A515" s="11" t="s">
        <v>598</v>
      </c>
      <c r="B515" s="41">
        <v>45558</v>
      </c>
      <c r="C515" s="47" t="s">
        <v>1722</v>
      </c>
      <c r="D515" s="18" t="s">
        <v>28</v>
      </c>
      <c r="E515" s="47">
        <v>2.11</v>
      </c>
      <c r="F515" s="47" t="s">
        <v>17</v>
      </c>
      <c r="G515" s="47"/>
      <c r="H515" s="15">
        <f t="shared" si="36"/>
        <v>100000</v>
      </c>
      <c r="I515" s="15">
        <f t="shared" si="37"/>
        <v>110999.99999999999</v>
      </c>
      <c r="J515" s="16">
        <f t="shared" si="38"/>
        <v>-4131550</v>
      </c>
    </row>
    <row r="516" spans="1:10">
      <c r="A516" s="11" t="s">
        <v>599</v>
      </c>
      <c r="B516" s="41">
        <v>45558</v>
      </c>
      <c r="C516" s="47" t="s">
        <v>1723</v>
      </c>
      <c r="D516" s="18" t="s">
        <v>28</v>
      </c>
      <c r="E516" s="47">
        <v>2.25</v>
      </c>
      <c r="F516" s="47" t="s">
        <v>20</v>
      </c>
      <c r="G516" s="47"/>
      <c r="H516" s="15">
        <f t="shared" si="36"/>
        <v>100000</v>
      </c>
      <c r="I516" s="15">
        <f t="shared" si="37"/>
        <v>-100000</v>
      </c>
      <c r="J516" s="16">
        <f t="shared" si="38"/>
        <v>-4231550</v>
      </c>
    </row>
    <row r="517" spans="1:10" ht="15" thickBot="1">
      <c r="A517" s="11" t="s">
        <v>600</v>
      </c>
      <c r="B517" s="46">
        <v>45558</v>
      </c>
      <c r="C517" s="48" t="s">
        <v>1723</v>
      </c>
      <c r="D517" s="44" t="s">
        <v>91</v>
      </c>
      <c r="E517" s="48">
        <v>2.21</v>
      </c>
      <c r="F517" s="48" t="s">
        <v>17</v>
      </c>
      <c r="G517" s="60">
        <v>1</v>
      </c>
      <c r="H517" s="15">
        <f t="shared" si="36"/>
        <v>100000</v>
      </c>
      <c r="I517" s="15">
        <f t="shared" si="37"/>
        <v>0</v>
      </c>
      <c r="J517" s="16">
        <f t="shared" si="38"/>
        <v>-4231550</v>
      </c>
    </row>
    <row r="518" spans="1:10" ht="15" thickTop="1">
      <c r="A518" s="11" t="s">
        <v>601</v>
      </c>
      <c r="B518" s="41">
        <v>45559</v>
      </c>
      <c r="C518" s="47" t="s">
        <v>1724</v>
      </c>
      <c r="D518" s="14" t="s">
        <v>1594</v>
      </c>
      <c r="E518" s="47">
        <v>1.81</v>
      </c>
      <c r="F518" s="47" t="s">
        <v>20</v>
      </c>
      <c r="G518" s="47"/>
      <c r="H518" s="15">
        <f t="shared" si="36"/>
        <v>100000</v>
      </c>
      <c r="I518" s="15">
        <f t="shared" si="37"/>
        <v>-100000</v>
      </c>
      <c r="J518" s="16">
        <f t="shared" si="38"/>
        <v>-4331550</v>
      </c>
    </row>
    <row r="519" spans="1:10">
      <c r="A519" s="11" t="s">
        <v>602</v>
      </c>
      <c r="B519" s="41">
        <v>45559</v>
      </c>
      <c r="C519" s="47" t="s">
        <v>1725</v>
      </c>
      <c r="D519" s="14" t="s">
        <v>144</v>
      </c>
      <c r="E519" s="47">
        <v>2.2799999999999998</v>
      </c>
      <c r="F519" s="47" t="s">
        <v>17</v>
      </c>
      <c r="G519" s="50">
        <v>1.6140000000000001</v>
      </c>
      <c r="H519" s="15">
        <f t="shared" si="36"/>
        <v>100000</v>
      </c>
      <c r="I519" s="15">
        <f t="shared" si="37"/>
        <v>61400.000000000007</v>
      </c>
      <c r="J519" s="16">
        <f t="shared" si="38"/>
        <v>-4270150</v>
      </c>
    </row>
    <row r="520" spans="1:10">
      <c r="A520" s="11" t="s">
        <v>603</v>
      </c>
      <c r="B520" s="41">
        <v>45559</v>
      </c>
      <c r="C520" s="47" t="s">
        <v>1726</v>
      </c>
      <c r="D520" s="18" t="s">
        <v>110</v>
      </c>
      <c r="E520" s="47">
        <v>1.52</v>
      </c>
      <c r="F520" s="47" t="s">
        <v>17</v>
      </c>
      <c r="G520" s="47"/>
      <c r="H520" s="15">
        <f t="shared" si="36"/>
        <v>100000</v>
      </c>
      <c r="I520" s="15">
        <f t="shared" si="37"/>
        <v>52000</v>
      </c>
      <c r="J520" s="16">
        <f t="shared" si="38"/>
        <v>-4218150</v>
      </c>
    </row>
    <row r="521" spans="1:10">
      <c r="A521" s="11" t="s">
        <v>604</v>
      </c>
      <c r="B521" s="41">
        <v>45559</v>
      </c>
      <c r="C521" s="47" t="s">
        <v>1727</v>
      </c>
      <c r="D521" s="14" t="s">
        <v>91</v>
      </c>
      <c r="E521" s="47">
        <v>1.9</v>
      </c>
      <c r="F521" s="47" t="s">
        <v>20</v>
      </c>
      <c r="G521" s="47"/>
      <c r="H521" s="15">
        <f t="shared" si="36"/>
        <v>100000</v>
      </c>
      <c r="I521" s="15">
        <f t="shared" si="37"/>
        <v>-100000</v>
      </c>
      <c r="J521" s="16">
        <f t="shared" si="38"/>
        <v>-4318150</v>
      </c>
    </row>
    <row r="522" spans="1:10">
      <c r="A522" s="11" t="s">
        <v>605</v>
      </c>
      <c r="B522" s="41">
        <v>45559</v>
      </c>
      <c r="C522" s="47" t="s">
        <v>1727</v>
      </c>
      <c r="D522" s="18" t="s">
        <v>28</v>
      </c>
      <c r="E522" s="47">
        <v>1.95</v>
      </c>
      <c r="F522" s="47" t="s">
        <v>17</v>
      </c>
      <c r="G522" s="47"/>
      <c r="H522" s="15">
        <f t="shared" si="36"/>
        <v>100000</v>
      </c>
      <c r="I522" s="15">
        <f t="shared" si="37"/>
        <v>95000</v>
      </c>
      <c r="J522" s="16">
        <f t="shared" si="38"/>
        <v>-4223150</v>
      </c>
    </row>
    <row r="523" spans="1:10">
      <c r="A523" s="11" t="s">
        <v>606</v>
      </c>
      <c r="B523" s="41">
        <v>45559</v>
      </c>
      <c r="C523" s="47" t="s">
        <v>1728</v>
      </c>
      <c r="D523" s="14" t="s">
        <v>16</v>
      </c>
      <c r="E523" s="47">
        <v>1.9</v>
      </c>
      <c r="F523" s="47" t="s">
        <v>20</v>
      </c>
      <c r="G523" s="47"/>
      <c r="H523" s="15">
        <f t="shared" si="36"/>
        <v>100000</v>
      </c>
      <c r="I523" s="15">
        <f t="shared" si="37"/>
        <v>-100000</v>
      </c>
      <c r="J523" s="16">
        <f t="shared" si="38"/>
        <v>-4323150</v>
      </c>
    </row>
    <row r="524" spans="1:10">
      <c r="A524" s="11" t="s">
        <v>607</v>
      </c>
      <c r="B524" s="41">
        <v>45559</v>
      </c>
      <c r="C524" s="47" t="s">
        <v>1728</v>
      </c>
      <c r="D524" s="18" t="s">
        <v>72</v>
      </c>
      <c r="E524" s="47">
        <v>1.85</v>
      </c>
      <c r="F524" s="47" t="s">
        <v>20</v>
      </c>
      <c r="G524" s="47"/>
      <c r="H524" s="15">
        <f t="shared" si="36"/>
        <v>100000</v>
      </c>
      <c r="I524" s="15">
        <f t="shared" si="37"/>
        <v>-100000</v>
      </c>
      <c r="J524" s="16">
        <f t="shared" si="38"/>
        <v>-4423150</v>
      </c>
    </row>
    <row r="525" spans="1:10">
      <c r="A525" s="11" t="s">
        <v>608</v>
      </c>
      <c r="B525" s="41">
        <v>45559</v>
      </c>
      <c r="C525" s="47" t="s">
        <v>1729</v>
      </c>
      <c r="D525" s="18" t="s">
        <v>28</v>
      </c>
      <c r="E525" s="47">
        <v>1.94</v>
      </c>
      <c r="F525" s="47" t="s">
        <v>20</v>
      </c>
      <c r="G525" s="47"/>
      <c r="H525" s="15">
        <f t="shared" si="36"/>
        <v>100000</v>
      </c>
      <c r="I525" s="15">
        <f t="shared" si="37"/>
        <v>-100000</v>
      </c>
      <c r="J525" s="16">
        <f t="shared" si="38"/>
        <v>-4523150</v>
      </c>
    </row>
    <row r="526" spans="1:10">
      <c r="A526" s="11" t="s">
        <v>609</v>
      </c>
      <c r="B526" s="41">
        <v>45559</v>
      </c>
      <c r="C526" s="47" t="s">
        <v>1730</v>
      </c>
      <c r="D526" s="18" t="s">
        <v>28</v>
      </c>
      <c r="E526" s="47">
        <v>2.12</v>
      </c>
      <c r="F526" s="47" t="s">
        <v>17</v>
      </c>
      <c r="G526" s="47"/>
      <c r="H526" s="15">
        <f t="shared" si="36"/>
        <v>100000</v>
      </c>
      <c r="I526" s="15">
        <f t="shared" si="37"/>
        <v>112000.00000000001</v>
      </c>
      <c r="J526" s="16">
        <f t="shared" si="38"/>
        <v>-4411150</v>
      </c>
    </row>
    <row r="527" spans="1:10">
      <c r="A527" s="11" t="s">
        <v>610</v>
      </c>
      <c r="B527" s="41">
        <v>45559</v>
      </c>
      <c r="C527" s="47" t="s">
        <v>1730</v>
      </c>
      <c r="D527" s="14" t="s">
        <v>1522</v>
      </c>
      <c r="E527" s="47">
        <v>1.67</v>
      </c>
      <c r="F527" s="47" t="s">
        <v>17</v>
      </c>
      <c r="G527" s="50">
        <v>1.335</v>
      </c>
      <c r="H527" s="15">
        <f t="shared" si="36"/>
        <v>100000</v>
      </c>
      <c r="I527" s="15">
        <f t="shared" si="37"/>
        <v>33500</v>
      </c>
      <c r="J527" s="16">
        <f t="shared" si="38"/>
        <v>-4377650</v>
      </c>
    </row>
    <row r="528" spans="1:10">
      <c r="A528" s="11" t="s">
        <v>611</v>
      </c>
      <c r="B528" s="41">
        <v>45559</v>
      </c>
      <c r="C528" s="47" t="s">
        <v>1731</v>
      </c>
      <c r="D528" s="14" t="s">
        <v>16</v>
      </c>
      <c r="E528" s="47">
        <v>2.34</v>
      </c>
      <c r="F528" s="47" t="s">
        <v>20</v>
      </c>
      <c r="G528" s="47"/>
      <c r="H528" s="15">
        <f t="shared" si="36"/>
        <v>100000</v>
      </c>
      <c r="I528" s="15">
        <f t="shared" si="37"/>
        <v>-100000</v>
      </c>
      <c r="J528" s="16">
        <f t="shared" si="38"/>
        <v>-4477650</v>
      </c>
    </row>
    <row r="529" spans="1:10" ht="15" thickBot="1">
      <c r="A529" s="11" t="s">
        <v>612</v>
      </c>
      <c r="B529" s="46">
        <v>45559</v>
      </c>
      <c r="C529" s="48" t="s">
        <v>1731</v>
      </c>
      <c r="D529" s="44" t="s">
        <v>22</v>
      </c>
      <c r="E529" s="48">
        <v>1.74</v>
      </c>
      <c r="F529" s="48" t="s">
        <v>17</v>
      </c>
      <c r="G529" s="54">
        <v>1.37</v>
      </c>
      <c r="H529" s="15">
        <f t="shared" ref="H529:H568" si="39">$C$3</f>
        <v>100000</v>
      </c>
      <c r="I529" s="15">
        <f t="shared" si="37"/>
        <v>37000.000000000007</v>
      </c>
      <c r="J529" s="16">
        <f t="shared" si="38"/>
        <v>-4440650</v>
      </c>
    </row>
    <row r="530" spans="1:10" ht="15" thickTop="1">
      <c r="A530" s="11" t="s">
        <v>613</v>
      </c>
      <c r="B530" s="41">
        <v>45560</v>
      </c>
      <c r="C530" s="47" t="s">
        <v>1732</v>
      </c>
      <c r="D530" s="14" t="s">
        <v>16</v>
      </c>
      <c r="E530" s="47">
        <v>2.33</v>
      </c>
      <c r="F530" s="47" t="s">
        <v>17</v>
      </c>
      <c r="G530" s="47"/>
      <c r="H530" s="15">
        <f t="shared" si="39"/>
        <v>100000</v>
      </c>
      <c r="I530" s="15">
        <f t="shared" si="37"/>
        <v>133000</v>
      </c>
      <c r="J530" s="16">
        <f t="shared" si="38"/>
        <v>-4307650</v>
      </c>
    </row>
    <row r="531" spans="1:10">
      <c r="A531" s="11" t="s">
        <v>614</v>
      </c>
      <c r="B531" s="41">
        <v>45560</v>
      </c>
      <c r="C531" s="47" t="s">
        <v>1732</v>
      </c>
      <c r="D531" s="14" t="s">
        <v>19</v>
      </c>
      <c r="E531" s="47">
        <v>5</v>
      </c>
      <c r="F531" s="47" t="s">
        <v>17</v>
      </c>
      <c r="G531" s="47"/>
      <c r="H531" s="15">
        <f t="shared" si="39"/>
        <v>100000</v>
      </c>
      <c r="I531" s="15">
        <f t="shared" si="37"/>
        <v>400000</v>
      </c>
      <c r="J531" s="16">
        <f t="shared" si="38"/>
        <v>-3907650</v>
      </c>
    </row>
    <row r="532" spans="1:10">
      <c r="A532" s="11" t="s">
        <v>615</v>
      </c>
      <c r="B532" s="41">
        <v>45560</v>
      </c>
      <c r="C532" s="47" t="s">
        <v>1732</v>
      </c>
      <c r="D532" s="18" t="s">
        <v>72</v>
      </c>
      <c r="E532" s="47">
        <v>2.54</v>
      </c>
      <c r="F532" s="47" t="s">
        <v>20</v>
      </c>
      <c r="G532" s="47"/>
      <c r="H532" s="15">
        <f t="shared" si="39"/>
        <v>100000</v>
      </c>
      <c r="I532" s="15">
        <f t="shared" si="37"/>
        <v>-100000</v>
      </c>
      <c r="J532" s="16">
        <f t="shared" si="38"/>
        <v>-4007650</v>
      </c>
    </row>
    <row r="533" spans="1:10" ht="15" thickBot="1">
      <c r="A533" s="11" t="s">
        <v>616</v>
      </c>
      <c r="B533" s="46">
        <v>45560</v>
      </c>
      <c r="C533" s="48" t="s">
        <v>1732</v>
      </c>
      <c r="D533" s="44" t="s">
        <v>116</v>
      </c>
      <c r="E533" s="48">
        <v>4.5</v>
      </c>
      <c r="F533" s="48" t="s">
        <v>20</v>
      </c>
      <c r="G533" s="48"/>
      <c r="H533" s="15">
        <f t="shared" si="39"/>
        <v>100000</v>
      </c>
      <c r="I533" s="15">
        <f t="shared" si="37"/>
        <v>-100000</v>
      </c>
      <c r="J533" s="16">
        <f t="shared" si="38"/>
        <v>-4107650</v>
      </c>
    </row>
    <row r="534" spans="1:10" ht="15" thickTop="1">
      <c r="A534" s="11" t="s">
        <v>617</v>
      </c>
      <c r="B534" s="41">
        <v>45561</v>
      </c>
      <c r="C534" s="47" t="s">
        <v>1733</v>
      </c>
      <c r="D534" s="18" t="s">
        <v>1478</v>
      </c>
      <c r="E534" s="47">
        <v>1.61</v>
      </c>
      <c r="F534" s="47" t="s">
        <v>17</v>
      </c>
      <c r="G534" s="51">
        <v>1</v>
      </c>
      <c r="H534" s="15">
        <f t="shared" si="39"/>
        <v>100000</v>
      </c>
      <c r="I534" s="15">
        <f t="shared" si="37"/>
        <v>0</v>
      </c>
      <c r="J534" s="16">
        <f t="shared" si="38"/>
        <v>-4107650</v>
      </c>
    </row>
    <row r="535" spans="1:10">
      <c r="A535" s="11" t="s">
        <v>618</v>
      </c>
      <c r="B535" s="41">
        <v>45561</v>
      </c>
      <c r="C535" s="47" t="s">
        <v>1734</v>
      </c>
      <c r="D535" s="47" t="s">
        <v>1735</v>
      </c>
      <c r="E535" s="47">
        <v>1.53</v>
      </c>
      <c r="F535" s="47" t="s">
        <v>17</v>
      </c>
      <c r="G535" s="47"/>
      <c r="H535" s="15">
        <f t="shared" si="39"/>
        <v>100000</v>
      </c>
      <c r="I535" s="15">
        <f t="shared" si="37"/>
        <v>53000</v>
      </c>
      <c r="J535" s="16">
        <f t="shared" si="38"/>
        <v>-4054650</v>
      </c>
    </row>
    <row r="536" spans="1:10">
      <c r="A536" s="11" t="s">
        <v>619</v>
      </c>
      <c r="B536" s="41">
        <v>45561</v>
      </c>
      <c r="C536" s="47" t="s">
        <v>1736</v>
      </c>
      <c r="D536" s="18" t="s">
        <v>116</v>
      </c>
      <c r="E536" s="47">
        <v>1.77</v>
      </c>
      <c r="F536" s="47" t="s">
        <v>17</v>
      </c>
      <c r="G536" s="47"/>
      <c r="H536" s="15">
        <f t="shared" si="39"/>
        <v>100000</v>
      </c>
      <c r="I536" s="15">
        <f t="shared" si="37"/>
        <v>77000</v>
      </c>
      <c r="J536" s="16">
        <f t="shared" si="38"/>
        <v>-3977650</v>
      </c>
    </row>
    <row r="537" spans="1:10">
      <c r="A537" s="11" t="s">
        <v>620</v>
      </c>
      <c r="B537" s="41">
        <v>45561</v>
      </c>
      <c r="C537" s="47" t="s">
        <v>1737</v>
      </c>
      <c r="D537" s="14" t="s">
        <v>16</v>
      </c>
      <c r="E537" s="47">
        <v>2.48</v>
      </c>
      <c r="F537" s="47" t="s">
        <v>17</v>
      </c>
      <c r="G537" s="47"/>
      <c r="H537" s="15">
        <f t="shared" si="39"/>
        <v>100000</v>
      </c>
      <c r="I537" s="15">
        <f t="shared" si="37"/>
        <v>148000</v>
      </c>
      <c r="J537" s="16">
        <f t="shared" si="38"/>
        <v>-3829650</v>
      </c>
    </row>
    <row r="538" spans="1:10">
      <c r="A538" s="11" t="s">
        <v>621</v>
      </c>
      <c r="B538" s="41">
        <v>45561</v>
      </c>
      <c r="C538" s="47" t="s">
        <v>1738</v>
      </c>
      <c r="D538" s="14" t="s">
        <v>91</v>
      </c>
      <c r="E538" s="47">
        <v>1.77</v>
      </c>
      <c r="F538" s="47" t="s">
        <v>17</v>
      </c>
      <c r="G538" s="50">
        <v>1.6</v>
      </c>
      <c r="H538" s="15">
        <f t="shared" si="39"/>
        <v>100000</v>
      </c>
      <c r="I538" s="15">
        <f t="shared" si="37"/>
        <v>60000.000000000007</v>
      </c>
      <c r="J538" s="16">
        <f t="shared" si="38"/>
        <v>-3769650</v>
      </c>
    </row>
    <row r="539" spans="1:10">
      <c r="A539" s="11" t="s">
        <v>622</v>
      </c>
      <c r="B539" s="41">
        <v>45561</v>
      </c>
      <c r="C539" s="47" t="s">
        <v>1738</v>
      </c>
      <c r="D539" s="18" t="s">
        <v>28</v>
      </c>
      <c r="E539" s="47">
        <v>1.83</v>
      </c>
      <c r="F539" s="47" t="s">
        <v>17</v>
      </c>
      <c r="G539" s="50">
        <v>1.6</v>
      </c>
      <c r="H539" s="15">
        <f t="shared" si="39"/>
        <v>100000</v>
      </c>
      <c r="I539" s="15">
        <f t="shared" si="37"/>
        <v>60000.000000000007</v>
      </c>
      <c r="J539" s="16">
        <f t="shared" si="38"/>
        <v>-3709650</v>
      </c>
    </row>
    <row r="540" spans="1:10">
      <c r="A540" s="11" t="s">
        <v>623</v>
      </c>
      <c r="B540" s="41">
        <v>45561</v>
      </c>
      <c r="C540" s="47" t="s">
        <v>1739</v>
      </c>
      <c r="D540" s="14" t="s">
        <v>16</v>
      </c>
      <c r="E540" s="47">
        <v>2.66</v>
      </c>
      <c r="F540" s="47" t="s">
        <v>17</v>
      </c>
      <c r="G540" s="47"/>
      <c r="H540" s="15">
        <f t="shared" si="39"/>
        <v>100000</v>
      </c>
      <c r="I540" s="15">
        <f t="shared" si="37"/>
        <v>166000</v>
      </c>
      <c r="J540" s="16">
        <f t="shared" si="38"/>
        <v>-3543650</v>
      </c>
    </row>
    <row r="541" spans="1:10">
      <c r="A541" s="11" t="s">
        <v>624</v>
      </c>
      <c r="B541" s="41">
        <v>45561</v>
      </c>
      <c r="C541" s="47" t="s">
        <v>1739</v>
      </c>
      <c r="D541" s="18" t="s">
        <v>28</v>
      </c>
      <c r="E541" s="47">
        <v>1.82</v>
      </c>
      <c r="F541" s="47" t="s">
        <v>17</v>
      </c>
      <c r="G541" s="50">
        <v>1.7</v>
      </c>
      <c r="H541" s="15">
        <f t="shared" si="39"/>
        <v>100000</v>
      </c>
      <c r="I541" s="15">
        <f t="shared" si="37"/>
        <v>70000</v>
      </c>
      <c r="J541" s="16">
        <f t="shared" si="38"/>
        <v>-3473650</v>
      </c>
    </row>
    <row r="542" spans="1:10">
      <c r="A542" s="11" t="s">
        <v>625</v>
      </c>
      <c r="B542" s="41">
        <v>45561</v>
      </c>
      <c r="C542" s="47" t="s">
        <v>1739</v>
      </c>
      <c r="D542" s="18" t="s">
        <v>24</v>
      </c>
      <c r="E542" s="47">
        <v>2.59</v>
      </c>
      <c r="F542" s="47" t="s">
        <v>17</v>
      </c>
      <c r="G542" s="50">
        <v>2</v>
      </c>
      <c r="H542" s="15">
        <f t="shared" si="39"/>
        <v>100000</v>
      </c>
      <c r="I542" s="15">
        <f t="shared" si="37"/>
        <v>100000</v>
      </c>
      <c r="J542" s="16">
        <f t="shared" si="38"/>
        <v>-3373650</v>
      </c>
    </row>
    <row r="543" spans="1:10">
      <c r="A543" s="11" t="s">
        <v>626</v>
      </c>
      <c r="B543" s="41">
        <v>45561</v>
      </c>
      <c r="C543" s="47" t="s">
        <v>1740</v>
      </c>
      <c r="D543" s="14" t="s">
        <v>16</v>
      </c>
      <c r="E543" s="47">
        <v>3.15</v>
      </c>
      <c r="F543" s="47" t="s">
        <v>17</v>
      </c>
      <c r="G543" s="50">
        <v>2</v>
      </c>
      <c r="H543" s="15">
        <f t="shared" si="39"/>
        <v>100000</v>
      </c>
      <c r="I543" s="15">
        <f t="shared" si="37"/>
        <v>100000</v>
      </c>
      <c r="J543" s="16">
        <f t="shared" si="38"/>
        <v>-3273650</v>
      </c>
    </row>
    <row r="544" spans="1:10">
      <c r="A544" s="11" t="s">
        <v>627</v>
      </c>
      <c r="B544" s="41">
        <v>45561</v>
      </c>
      <c r="C544" s="47" t="s">
        <v>1740</v>
      </c>
      <c r="D544" s="18" t="s">
        <v>28</v>
      </c>
      <c r="E544" s="47">
        <v>2.21</v>
      </c>
      <c r="F544" s="47" t="s">
        <v>17</v>
      </c>
      <c r="G544" s="50">
        <v>1.8</v>
      </c>
      <c r="H544" s="15">
        <f t="shared" si="39"/>
        <v>100000</v>
      </c>
      <c r="I544" s="15">
        <f t="shared" si="37"/>
        <v>80000</v>
      </c>
      <c r="J544" s="16">
        <f t="shared" si="38"/>
        <v>-3193650</v>
      </c>
    </row>
    <row r="545" spans="1:10">
      <c r="A545" s="11" t="s">
        <v>628</v>
      </c>
      <c r="B545" s="41">
        <v>45561</v>
      </c>
      <c r="C545" s="47" t="s">
        <v>1741</v>
      </c>
      <c r="D545" s="18" t="s">
        <v>28</v>
      </c>
      <c r="E545" s="47">
        <v>2.21</v>
      </c>
      <c r="F545" s="47" t="s">
        <v>17</v>
      </c>
      <c r="G545" s="47"/>
      <c r="H545" s="15">
        <f t="shared" si="39"/>
        <v>100000</v>
      </c>
      <c r="I545" s="15">
        <f t="shared" si="37"/>
        <v>121000</v>
      </c>
      <c r="J545" s="16">
        <f t="shared" si="38"/>
        <v>-3072650</v>
      </c>
    </row>
    <row r="546" spans="1:10">
      <c r="A546" s="11" t="s">
        <v>629</v>
      </c>
      <c r="B546" s="41">
        <v>45561</v>
      </c>
      <c r="C546" s="47" t="s">
        <v>1742</v>
      </c>
      <c r="D546" s="14" t="s">
        <v>16</v>
      </c>
      <c r="E546" s="47">
        <v>2.95</v>
      </c>
      <c r="F546" s="47" t="s">
        <v>20</v>
      </c>
      <c r="G546" s="47"/>
      <c r="H546" s="15">
        <f t="shared" si="39"/>
        <v>100000</v>
      </c>
      <c r="I546" s="15">
        <f t="shared" si="37"/>
        <v>-100000</v>
      </c>
      <c r="J546" s="16">
        <f t="shared" si="38"/>
        <v>-3172650</v>
      </c>
    </row>
    <row r="547" spans="1:10">
      <c r="A547" s="11" t="s">
        <v>630</v>
      </c>
      <c r="B547" s="41">
        <v>45561</v>
      </c>
      <c r="C547" s="47" t="s">
        <v>1742</v>
      </c>
      <c r="D547" s="18" t="s">
        <v>28</v>
      </c>
      <c r="E547" s="47">
        <v>1.8</v>
      </c>
      <c r="F547" s="47" t="s">
        <v>17</v>
      </c>
      <c r="G547" s="50">
        <v>1.7</v>
      </c>
      <c r="H547" s="15">
        <f t="shared" si="39"/>
        <v>100000</v>
      </c>
      <c r="I547" s="15">
        <f t="shared" si="37"/>
        <v>70000</v>
      </c>
      <c r="J547" s="16">
        <f t="shared" si="38"/>
        <v>-3102650</v>
      </c>
    </row>
    <row r="548" spans="1:10">
      <c r="A548" s="11" t="s">
        <v>631</v>
      </c>
      <c r="B548" s="41">
        <v>45561</v>
      </c>
      <c r="C548" s="53" t="s">
        <v>1743</v>
      </c>
      <c r="D548" s="65" t="s">
        <v>16</v>
      </c>
      <c r="E548" s="53">
        <v>2.95</v>
      </c>
      <c r="F548" s="53" t="s">
        <v>20</v>
      </c>
      <c r="G548" s="53"/>
      <c r="H548" s="15">
        <f t="shared" si="39"/>
        <v>100000</v>
      </c>
      <c r="I548" s="15">
        <f t="shared" si="37"/>
        <v>-100000</v>
      </c>
      <c r="J548" s="16">
        <f t="shared" si="38"/>
        <v>-3202650</v>
      </c>
    </row>
    <row r="549" spans="1:10" ht="15" thickBot="1">
      <c r="A549" s="11" t="s">
        <v>632</v>
      </c>
      <c r="B549" s="46">
        <v>45561</v>
      </c>
      <c r="C549" s="66" t="s">
        <v>1743</v>
      </c>
      <c r="D549" s="67" t="s">
        <v>28</v>
      </c>
      <c r="E549" s="66">
        <v>2.0499999999999998</v>
      </c>
      <c r="F549" s="66" t="s">
        <v>17</v>
      </c>
      <c r="G549" s="60">
        <v>1</v>
      </c>
      <c r="H549" s="15">
        <f t="shared" si="39"/>
        <v>100000</v>
      </c>
      <c r="I549" s="15">
        <f t="shared" ref="I549:I612" si="40">IF(G549&lt;&gt;"",IF(F549="nyertes",(G549-1)*H549,H549*(-1)),IF(F549="nyertes",(E549-1)*H549,H549*(-1)))</f>
        <v>0</v>
      </c>
      <c r="J549" s="16">
        <f t="shared" si="38"/>
        <v>-3202650</v>
      </c>
    </row>
    <row r="550" spans="1:10" ht="15" thickTop="1">
      <c r="A550" s="11" t="s">
        <v>633</v>
      </c>
      <c r="B550" s="41">
        <v>45562</v>
      </c>
      <c r="C550" s="47" t="s">
        <v>1744</v>
      </c>
      <c r="D550" s="14" t="s">
        <v>16</v>
      </c>
      <c r="E550" s="47">
        <v>1.54</v>
      </c>
      <c r="F550" s="47" t="s">
        <v>20</v>
      </c>
      <c r="G550" s="47"/>
      <c r="H550" s="15">
        <f t="shared" si="39"/>
        <v>100000</v>
      </c>
      <c r="I550" s="15">
        <f t="shared" si="40"/>
        <v>-100000</v>
      </c>
      <c r="J550" s="16">
        <f t="shared" ref="J550:J613" si="41">J549+I550</f>
        <v>-3302650</v>
      </c>
    </row>
    <row r="551" spans="1:10">
      <c r="A551" s="11" t="s">
        <v>634</v>
      </c>
      <c r="B551" s="41">
        <v>45562</v>
      </c>
      <c r="C551" s="47" t="s">
        <v>1792</v>
      </c>
      <c r="D551" s="14" t="s">
        <v>144</v>
      </c>
      <c r="E551" s="47">
        <v>1.72</v>
      </c>
      <c r="F551" s="47" t="s">
        <v>17</v>
      </c>
      <c r="G551" s="50">
        <v>1.36</v>
      </c>
      <c r="H551" s="15">
        <f t="shared" si="39"/>
        <v>100000</v>
      </c>
      <c r="I551" s="15">
        <f t="shared" si="40"/>
        <v>36000.000000000007</v>
      </c>
      <c r="J551" s="16">
        <f t="shared" si="41"/>
        <v>-3266650</v>
      </c>
    </row>
    <row r="552" spans="1:10">
      <c r="A552" s="11" t="s">
        <v>635</v>
      </c>
      <c r="B552" s="41">
        <v>45562</v>
      </c>
      <c r="C552" s="47" t="s">
        <v>1745</v>
      </c>
      <c r="D552" s="18" t="s">
        <v>110</v>
      </c>
      <c r="E552" s="47">
        <v>1.54</v>
      </c>
      <c r="F552" s="47" t="s">
        <v>17</v>
      </c>
      <c r="G552" s="47"/>
      <c r="H552" s="15">
        <f t="shared" si="39"/>
        <v>100000</v>
      </c>
      <c r="I552" s="15">
        <f t="shared" si="40"/>
        <v>54000</v>
      </c>
      <c r="J552" s="16">
        <f t="shared" si="41"/>
        <v>-3212650</v>
      </c>
    </row>
    <row r="553" spans="1:10">
      <c r="A553" s="11" t="s">
        <v>636</v>
      </c>
      <c r="B553" s="41">
        <v>45562</v>
      </c>
      <c r="C553" s="47" t="s">
        <v>1746</v>
      </c>
      <c r="D553" s="18" t="s">
        <v>108</v>
      </c>
      <c r="E553" s="47">
        <v>1.71</v>
      </c>
      <c r="F553" s="47" t="s">
        <v>17</v>
      </c>
      <c r="G553" s="47"/>
      <c r="H553" s="15">
        <f t="shared" si="39"/>
        <v>100000</v>
      </c>
      <c r="I553" s="15">
        <f t="shared" si="40"/>
        <v>71000</v>
      </c>
      <c r="J553" s="16">
        <f t="shared" si="41"/>
        <v>-3141650</v>
      </c>
    </row>
    <row r="554" spans="1:10">
      <c r="A554" s="11" t="s">
        <v>637</v>
      </c>
      <c r="B554" s="41">
        <v>45562</v>
      </c>
      <c r="C554" s="47" t="s">
        <v>1747</v>
      </c>
      <c r="D554" s="18" t="s">
        <v>110</v>
      </c>
      <c r="E554" s="47">
        <v>1.95</v>
      </c>
      <c r="F554" s="47" t="s">
        <v>17</v>
      </c>
      <c r="G554" s="51">
        <v>1</v>
      </c>
      <c r="H554" s="15">
        <f t="shared" si="39"/>
        <v>100000</v>
      </c>
      <c r="I554" s="15">
        <f t="shared" si="40"/>
        <v>0</v>
      </c>
      <c r="J554" s="16">
        <f t="shared" si="41"/>
        <v>-3141650</v>
      </c>
    </row>
    <row r="555" spans="1:10">
      <c r="A555" s="11" t="s">
        <v>638</v>
      </c>
      <c r="B555" s="41">
        <v>45562</v>
      </c>
      <c r="C555" s="47" t="s">
        <v>1747</v>
      </c>
      <c r="D555" s="18" t="s">
        <v>108</v>
      </c>
      <c r="E555" s="47">
        <v>1.65</v>
      </c>
      <c r="F555" s="47" t="s">
        <v>17</v>
      </c>
      <c r="G555" s="50">
        <v>1.325</v>
      </c>
      <c r="H555" s="15">
        <f t="shared" si="39"/>
        <v>100000</v>
      </c>
      <c r="I555" s="15">
        <f t="shared" si="40"/>
        <v>32499.999999999996</v>
      </c>
      <c r="J555" s="16">
        <f t="shared" si="41"/>
        <v>-3109150</v>
      </c>
    </row>
    <row r="556" spans="1:10">
      <c r="A556" s="11" t="s">
        <v>639</v>
      </c>
      <c r="B556" s="41">
        <v>45562</v>
      </c>
      <c r="C556" s="47" t="s">
        <v>1748</v>
      </c>
      <c r="D556" s="14" t="s">
        <v>37</v>
      </c>
      <c r="E556" s="47">
        <v>2.58</v>
      </c>
      <c r="F556" s="47" t="s">
        <v>20</v>
      </c>
      <c r="G556" s="47"/>
      <c r="H556" s="15">
        <f t="shared" si="39"/>
        <v>100000</v>
      </c>
      <c r="I556" s="15">
        <f t="shared" si="40"/>
        <v>-100000</v>
      </c>
      <c r="J556" s="16">
        <f t="shared" si="41"/>
        <v>-3209150</v>
      </c>
    </row>
    <row r="557" spans="1:10">
      <c r="A557" s="11" t="s">
        <v>640</v>
      </c>
      <c r="B557" s="41">
        <v>45562</v>
      </c>
      <c r="C557" s="47" t="s">
        <v>1749</v>
      </c>
      <c r="D557" s="14" t="s">
        <v>37</v>
      </c>
      <c r="E557" s="47">
        <v>2.31</v>
      </c>
      <c r="F557" s="47" t="s">
        <v>20</v>
      </c>
      <c r="G557" s="47"/>
      <c r="H557" s="15">
        <f t="shared" si="39"/>
        <v>100000</v>
      </c>
      <c r="I557" s="15">
        <f t="shared" si="40"/>
        <v>-100000</v>
      </c>
      <c r="J557" s="16">
        <f t="shared" si="41"/>
        <v>-3309150</v>
      </c>
    </row>
    <row r="558" spans="1:10">
      <c r="A558" s="11" t="s">
        <v>641</v>
      </c>
      <c r="B558" s="41">
        <v>45562</v>
      </c>
      <c r="C558" s="47" t="s">
        <v>1750</v>
      </c>
      <c r="D558" s="14" t="s">
        <v>46</v>
      </c>
      <c r="E558" s="47">
        <v>1.84</v>
      </c>
      <c r="F558" s="47" t="s">
        <v>17</v>
      </c>
      <c r="G558" s="50">
        <v>1.75</v>
      </c>
      <c r="H558" s="58">
        <f>$C$3*2</f>
        <v>200000</v>
      </c>
      <c r="I558" s="15">
        <f t="shared" si="40"/>
        <v>150000</v>
      </c>
      <c r="J558" s="16">
        <f t="shared" si="41"/>
        <v>-3159150</v>
      </c>
    </row>
    <row r="559" spans="1:10">
      <c r="A559" s="11" t="s">
        <v>642</v>
      </c>
      <c r="B559" s="41">
        <v>45562</v>
      </c>
      <c r="C559" s="47" t="s">
        <v>1751</v>
      </c>
      <c r="D559" s="14" t="s">
        <v>1477</v>
      </c>
      <c r="E559" s="47">
        <v>1.71</v>
      </c>
      <c r="F559" s="47" t="s">
        <v>20</v>
      </c>
      <c r="G559" s="47"/>
      <c r="H559" s="58">
        <f>$C$3*2</f>
        <v>200000</v>
      </c>
      <c r="I559" s="15">
        <f t="shared" si="40"/>
        <v>-200000</v>
      </c>
      <c r="J559" s="16">
        <f t="shared" si="41"/>
        <v>-3359150</v>
      </c>
    </row>
    <row r="560" spans="1:10">
      <c r="A560" s="11" t="s">
        <v>643</v>
      </c>
      <c r="B560" s="41">
        <v>45562</v>
      </c>
      <c r="C560" s="47" t="s">
        <v>1750</v>
      </c>
      <c r="D560" s="14" t="s">
        <v>100</v>
      </c>
      <c r="E560" s="47">
        <v>1.91</v>
      </c>
      <c r="F560" s="47" t="s">
        <v>17</v>
      </c>
      <c r="G560" s="51">
        <v>1</v>
      </c>
      <c r="H560" s="58">
        <f t="shared" ref="H560:H561" si="42">$C$3*2</f>
        <v>200000</v>
      </c>
      <c r="I560" s="15">
        <f t="shared" si="40"/>
        <v>0</v>
      </c>
      <c r="J560" s="16">
        <f t="shared" si="41"/>
        <v>-3359150</v>
      </c>
    </row>
    <row r="561" spans="1:10">
      <c r="A561" s="11" t="s">
        <v>644</v>
      </c>
      <c r="B561" s="41">
        <v>45562</v>
      </c>
      <c r="C561" s="47" t="s">
        <v>1750</v>
      </c>
      <c r="D561" s="14" t="s">
        <v>1475</v>
      </c>
      <c r="E561" s="47">
        <v>1.53</v>
      </c>
      <c r="F561" s="47" t="s">
        <v>17</v>
      </c>
      <c r="G561" s="50">
        <v>1.2649999999999999</v>
      </c>
      <c r="H561" s="58">
        <f t="shared" si="42"/>
        <v>200000</v>
      </c>
      <c r="I561" s="15">
        <f t="shared" si="40"/>
        <v>52999.999999999978</v>
      </c>
      <c r="J561" s="16">
        <f t="shared" si="41"/>
        <v>-3306150</v>
      </c>
    </row>
    <row r="562" spans="1:10">
      <c r="A562" s="11" t="s">
        <v>645</v>
      </c>
      <c r="B562" s="41">
        <v>45562</v>
      </c>
      <c r="C562" s="47" t="s">
        <v>1752</v>
      </c>
      <c r="D562" s="14" t="s">
        <v>19</v>
      </c>
      <c r="E562" s="47">
        <v>1.57</v>
      </c>
      <c r="F562" s="47" t="s">
        <v>17</v>
      </c>
      <c r="G562" s="47"/>
      <c r="H562" s="15">
        <f t="shared" si="39"/>
        <v>100000</v>
      </c>
      <c r="I562" s="15">
        <f t="shared" si="40"/>
        <v>57000.000000000007</v>
      </c>
      <c r="J562" s="16">
        <f t="shared" si="41"/>
        <v>-3249150</v>
      </c>
    </row>
    <row r="563" spans="1:10">
      <c r="A563" s="11" t="s">
        <v>646</v>
      </c>
      <c r="B563" s="41">
        <v>45562</v>
      </c>
      <c r="C563" s="47" t="s">
        <v>1752</v>
      </c>
      <c r="D563" s="14" t="s">
        <v>1477</v>
      </c>
      <c r="E563" s="47">
        <v>3.7</v>
      </c>
      <c r="F563" s="47" t="s">
        <v>17</v>
      </c>
      <c r="G563" s="50">
        <v>3.2</v>
      </c>
      <c r="H563" s="15">
        <f t="shared" si="39"/>
        <v>100000</v>
      </c>
      <c r="I563" s="15">
        <f t="shared" si="40"/>
        <v>220000.00000000003</v>
      </c>
      <c r="J563" s="16">
        <f t="shared" si="41"/>
        <v>-3029150</v>
      </c>
    </row>
    <row r="564" spans="1:10">
      <c r="A564" s="11" t="s">
        <v>647</v>
      </c>
      <c r="B564" s="41">
        <v>45562</v>
      </c>
      <c r="C564" s="47" t="s">
        <v>1752</v>
      </c>
      <c r="D564" s="47" t="s">
        <v>1735</v>
      </c>
      <c r="E564" s="47">
        <v>2.44</v>
      </c>
      <c r="F564" s="47" t="s">
        <v>17</v>
      </c>
      <c r="G564" s="47"/>
      <c r="H564" s="15">
        <f t="shared" si="39"/>
        <v>100000</v>
      </c>
      <c r="I564" s="15">
        <f t="shared" si="40"/>
        <v>144000</v>
      </c>
      <c r="J564" s="16">
        <f t="shared" si="41"/>
        <v>-2885150</v>
      </c>
    </row>
    <row r="565" spans="1:10">
      <c r="A565" s="11" t="s">
        <v>648</v>
      </c>
      <c r="B565" s="41">
        <v>45562</v>
      </c>
      <c r="C565" s="47" t="s">
        <v>1752</v>
      </c>
      <c r="D565" s="47" t="s">
        <v>1753</v>
      </c>
      <c r="E565" s="47">
        <v>2.12</v>
      </c>
      <c r="F565" s="47" t="s">
        <v>20</v>
      </c>
      <c r="G565" s="47"/>
      <c r="H565" s="15">
        <f t="shared" si="39"/>
        <v>100000</v>
      </c>
      <c r="I565" s="15">
        <f t="shared" si="40"/>
        <v>-100000</v>
      </c>
      <c r="J565" s="16">
        <f t="shared" si="41"/>
        <v>-2985150</v>
      </c>
    </row>
    <row r="566" spans="1:10">
      <c r="A566" s="11" t="s">
        <v>649</v>
      </c>
      <c r="B566" s="41">
        <v>45562</v>
      </c>
      <c r="C566" s="47" t="s">
        <v>1752</v>
      </c>
      <c r="D566" s="18" t="s">
        <v>104</v>
      </c>
      <c r="E566" s="47">
        <v>1.5</v>
      </c>
      <c r="F566" s="47" t="s">
        <v>17</v>
      </c>
      <c r="G566" s="47"/>
      <c r="H566" s="15">
        <f t="shared" si="39"/>
        <v>100000</v>
      </c>
      <c r="I566" s="15">
        <f t="shared" si="40"/>
        <v>50000</v>
      </c>
      <c r="J566" s="16">
        <f t="shared" si="41"/>
        <v>-2935150</v>
      </c>
    </row>
    <row r="567" spans="1:10">
      <c r="A567" s="11" t="s">
        <v>650</v>
      </c>
      <c r="B567" s="41">
        <v>45562</v>
      </c>
      <c r="C567" s="47" t="s">
        <v>1754</v>
      </c>
      <c r="D567" s="18" t="s">
        <v>28</v>
      </c>
      <c r="E567" s="47">
        <v>1.93</v>
      </c>
      <c r="F567" s="47" t="s">
        <v>17</v>
      </c>
      <c r="G567" s="50">
        <v>1.85</v>
      </c>
      <c r="H567" s="15">
        <f t="shared" si="39"/>
        <v>100000</v>
      </c>
      <c r="I567" s="15">
        <f t="shared" si="40"/>
        <v>85000.000000000015</v>
      </c>
      <c r="J567" s="16">
        <f t="shared" si="41"/>
        <v>-2850150</v>
      </c>
    </row>
    <row r="568" spans="1:10">
      <c r="A568" s="11" t="s">
        <v>651</v>
      </c>
      <c r="B568" s="41">
        <v>45562</v>
      </c>
      <c r="C568" s="47" t="s">
        <v>1754</v>
      </c>
      <c r="D568" s="14" t="s">
        <v>16</v>
      </c>
      <c r="E568" s="47">
        <v>2.9</v>
      </c>
      <c r="F568" s="47" t="s">
        <v>17</v>
      </c>
      <c r="G568" s="47"/>
      <c r="H568" s="15">
        <f t="shared" si="39"/>
        <v>100000</v>
      </c>
      <c r="I568" s="15">
        <f t="shared" si="40"/>
        <v>190000</v>
      </c>
      <c r="J568" s="16">
        <f t="shared" si="41"/>
        <v>-2660150</v>
      </c>
    </row>
    <row r="569" spans="1:10">
      <c r="A569" s="11" t="s">
        <v>652</v>
      </c>
      <c r="B569" s="41">
        <v>45562</v>
      </c>
      <c r="C569" s="47" t="s">
        <v>1750</v>
      </c>
      <c r="D569" s="18" t="s">
        <v>102</v>
      </c>
      <c r="E569" s="47">
        <v>2.13</v>
      </c>
      <c r="F569" s="47" t="s">
        <v>20</v>
      </c>
      <c r="G569" s="47"/>
      <c r="H569" s="58">
        <f>$C$3*5</f>
        <v>500000</v>
      </c>
      <c r="I569" s="15">
        <f t="shared" si="40"/>
        <v>-500000</v>
      </c>
      <c r="J569" s="16">
        <f t="shared" si="41"/>
        <v>-3160150</v>
      </c>
    </row>
    <row r="570" spans="1:10">
      <c r="A570" s="11" t="s">
        <v>653</v>
      </c>
      <c r="B570" s="41">
        <v>45562</v>
      </c>
      <c r="C570" s="47" t="s">
        <v>1750</v>
      </c>
      <c r="D570" s="18" t="s">
        <v>1755</v>
      </c>
      <c r="E570" s="47">
        <v>2.63</v>
      </c>
      <c r="F570" s="47" t="s">
        <v>20</v>
      </c>
      <c r="G570" s="47"/>
      <c r="H570" s="58">
        <f t="shared" ref="H570:H572" si="43">$C$3*5</f>
        <v>500000</v>
      </c>
      <c r="I570" s="15">
        <f t="shared" si="40"/>
        <v>-500000</v>
      </c>
      <c r="J570" s="16">
        <f t="shared" si="41"/>
        <v>-3660150</v>
      </c>
    </row>
    <row r="571" spans="1:10">
      <c r="A571" s="11" t="s">
        <v>654</v>
      </c>
      <c r="B571" s="41">
        <v>45562</v>
      </c>
      <c r="C571" s="47" t="s">
        <v>1751</v>
      </c>
      <c r="D571" s="18" t="s">
        <v>102</v>
      </c>
      <c r="E571" s="47">
        <v>2.0499999999999998</v>
      </c>
      <c r="F571" s="47" t="s">
        <v>17</v>
      </c>
      <c r="G571" s="47"/>
      <c r="H571" s="58">
        <f t="shared" si="43"/>
        <v>500000</v>
      </c>
      <c r="I571" s="15">
        <f t="shared" si="40"/>
        <v>524999.99999999988</v>
      </c>
      <c r="J571" s="16">
        <f t="shared" si="41"/>
        <v>-3135150</v>
      </c>
    </row>
    <row r="572" spans="1:10">
      <c r="A572" s="11" t="s">
        <v>655</v>
      </c>
      <c r="B572" s="41">
        <v>45562</v>
      </c>
      <c r="C572" s="47" t="s">
        <v>1751</v>
      </c>
      <c r="D572" s="18" t="s">
        <v>1755</v>
      </c>
      <c r="E572" s="47">
        <v>2.48</v>
      </c>
      <c r="F572" s="47" t="s">
        <v>17</v>
      </c>
      <c r="G572" s="50">
        <v>2.1</v>
      </c>
      <c r="H572" s="58">
        <f t="shared" si="43"/>
        <v>500000</v>
      </c>
      <c r="I572" s="15">
        <f t="shared" si="40"/>
        <v>550000</v>
      </c>
      <c r="J572" s="16">
        <f t="shared" si="41"/>
        <v>-2585150</v>
      </c>
    </row>
    <row r="573" spans="1:10">
      <c r="A573" s="11" t="s">
        <v>656</v>
      </c>
      <c r="B573" s="41">
        <v>45562</v>
      </c>
      <c r="C573" s="47" t="s">
        <v>1756</v>
      </c>
      <c r="D573" s="14" t="s">
        <v>16</v>
      </c>
      <c r="E573" s="47">
        <v>2.75</v>
      </c>
      <c r="F573" s="47" t="s">
        <v>20</v>
      </c>
      <c r="G573" s="47"/>
      <c r="H573" s="58">
        <f>$C$3*2</f>
        <v>200000</v>
      </c>
      <c r="I573" s="15">
        <f t="shared" si="40"/>
        <v>-200000</v>
      </c>
      <c r="J573" s="16">
        <f t="shared" si="41"/>
        <v>-2785150</v>
      </c>
    </row>
    <row r="574" spans="1:10">
      <c r="A574" s="11" t="s">
        <v>657</v>
      </c>
      <c r="B574" s="41">
        <v>45562</v>
      </c>
      <c r="C574" s="47" t="s">
        <v>1756</v>
      </c>
      <c r="D574" s="18" t="s">
        <v>28</v>
      </c>
      <c r="E574" s="47">
        <v>1.93</v>
      </c>
      <c r="F574" s="47" t="s">
        <v>20</v>
      </c>
      <c r="G574" s="47"/>
      <c r="H574" s="58">
        <f t="shared" ref="H574:H575" si="44">$C$3*2</f>
        <v>200000</v>
      </c>
      <c r="I574" s="15">
        <f t="shared" si="40"/>
        <v>-200000</v>
      </c>
      <c r="J574" s="16">
        <f t="shared" si="41"/>
        <v>-2985150</v>
      </c>
    </row>
    <row r="575" spans="1:10">
      <c r="A575" s="11" t="s">
        <v>658</v>
      </c>
      <c r="B575" s="41">
        <v>45562</v>
      </c>
      <c r="C575" s="47" t="s">
        <v>1756</v>
      </c>
      <c r="D575" s="47" t="s">
        <v>1534</v>
      </c>
      <c r="E575" s="47">
        <v>1.81</v>
      </c>
      <c r="F575" s="47" t="s">
        <v>20</v>
      </c>
      <c r="G575" s="47"/>
      <c r="H575" s="58">
        <f t="shared" si="44"/>
        <v>200000</v>
      </c>
      <c r="I575" s="15">
        <f t="shared" si="40"/>
        <v>-200000</v>
      </c>
      <c r="J575" s="16">
        <f t="shared" si="41"/>
        <v>-3185150</v>
      </c>
    </row>
    <row r="576" spans="1:10">
      <c r="A576" s="11" t="s">
        <v>659</v>
      </c>
      <c r="B576" s="61">
        <v>45562</v>
      </c>
      <c r="C576" s="53" t="s">
        <v>1757</v>
      </c>
      <c r="D576" s="62" t="s">
        <v>102</v>
      </c>
      <c r="E576" s="53">
        <v>1.99</v>
      </c>
      <c r="F576" s="53" t="s">
        <v>17</v>
      </c>
      <c r="G576" s="53"/>
      <c r="H576" s="63">
        <f>$C$3</f>
        <v>100000</v>
      </c>
      <c r="I576" s="15">
        <f t="shared" si="40"/>
        <v>99000</v>
      </c>
      <c r="J576" s="16">
        <f t="shared" si="41"/>
        <v>-3086150</v>
      </c>
    </row>
    <row r="577" spans="1:10">
      <c r="A577" s="11" t="s">
        <v>660</v>
      </c>
      <c r="B577" s="61">
        <v>45562</v>
      </c>
      <c r="C577" s="53" t="s">
        <v>1757</v>
      </c>
      <c r="D577" s="62" t="s">
        <v>1755</v>
      </c>
      <c r="E577" s="53">
        <v>2.7</v>
      </c>
      <c r="F577" s="53" t="s">
        <v>17</v>
      </c>
      <c r="G577" s="50">
        <v>1.85</v>
      </c>
      <c r="H577" s="63">
        <f>$C$3</f>
        <v>100000</v>
      </c>
      <c r="I577" s="15">
        <f t="shared" si="40"/>
        <v>85000.000000000015</v>
      </c>
      <c r="J577" s="16">
        <f t="shared" si="41"/>
        <v>-3001150</v>
      </c>
    </row>
    <row r="578" spans="1:10">
      <c r="A578" s="11" t="s">
        <v>661</v>
      </c>
      <c r="B578" s="41">
        <v>45562</v>
      </c>
      <c r="C578" s="47" t="s">
        <v>1758</v>
      </c>
      <c r="D578" s="14" t="s">
        <v>16</v>
      </c>
      <c r="E578" s="47">
        <v>1.55</v>
      </c>
      <c r="F578" s="47" t="s">
        <v>20</v>
      </c>
      <c r="G578" s="47"/>
      <c r="H578" s="58">
        <f t="shared" ref="H578:H581" si="45">$C$3*3</f>
        <v>300000</v>
      </c>
      <c r="I578" s="15">
        <f t="shared" si="40"/>
        <v>-300000</v>
      </c>
      <c r="J578" s="16">
        <f t="shared" si="41"/>
        <v>-3301150</v>
      </c>
    </row>
    <row r="579" spans="1:10">
      <c r="A579" s="11" t="s">
        <v>662</v>
      </c>
      <c r="B579" s="41">
        <v>45562</v>
      </c>
      <c r="C579" s="47" t="s">
        <v>1758</v>
      </c>
      <c r="D579" s="14" t="s">
        <v>19</v>
      </c>
      <c r="E579" s="47">
        <v>3.55</v>
      </c>
      <c r="F579" s="47" t="s">
        <v>20</v>
      </c>
      <c r="G579" s="47"/>
      <c r="H579" s="58">
        <f t="shared" si="45"/>
        <v>300000</v>
      </c>
      <c r="I579" s="15">
        <f t="shared" si="40"/>
        <v>-300000</v>
      </c>
      <c r="J579" s="16">
        <f t="shared" si="41"/>
        <v>-3601150</v>
      </c>
    </row>
    <row r="580" spans="1:10">
      <c r="A580" s="11" t="s">
        <v>663</v>
      </c>
      <c r="B580" s="41">
        <v>45562</v>
      </c>
      <c r="C580" s="47" t="s">
        <v>1759</v>
      </c>
      <c r="D580" s="14" t="s">
        <v>19</v>
      </c>
      <c r="E580" s="47">
        <v>1.92</v>
      </c>
      <c r="F580" s="47" t="s">
        <v>17</v>
      </c>
      <c r="G580" s="47"/>
      <c r="H580" s="58">
        <f t="shared" si="45"/>
        <v>300000</v>
      </c>
      <c r="I580" s="15">
        <f t="shared" si="40"/>
        <v>276000</v>
      </c>
      <c r="J580" s="16">
        <f t="shared" si="41"/>
        <v>-3325150</v>
      </c>
    </row>
    <row r="581" spans="1:10">
      <c r="A581" s="11" t="s">
        <v>664</v>
      </c>
      <c r="B581" s="41">
        <v>45562</v>
      </c>
      <c r="C581" s="47" t="s">
        <v>1759</v>
      </c>
      <c r="D581" s="14" t="s">
        <v>1477</v>
      </c>
      <c r="E581" s="47">
        <v>5.5</v>
      </c>
      <c r="F581" s="47" t="s">
        <v>17</v>
      </c>
      <c r="G581" s="50">
        <v>1.3</v>
      </c>
      <c r="H581" s="58">
        <f t="shared" si="45"/>
        <v>300000</v>
      </c>
      <c r="I581" s="15">
        <f t="shared" si="40"/>
        <v>90000.000000000015</v>
      </c>
      <c r="J581" s="16">
        <f t="shared" si="41"/>
        <v>-3235150</v>
      </c>
    </row>
    <row r="582" spans="1:10">
      <c r="A582" s="11" t="s">
        <v>665</v>
      </c>
      <c r="B582" s="41">
        <v>45562</v>
      </c>
      <c r="C582" s="47" t="s">
        <v>1756</v>
      </c>
      <c r="D582" s="14" t="s">
        <v>16</v>
      </c>
      <c r="E582" s="47">
        <v>1.95</v>
      </c>
      <c r="F582" s="47" t="s">
        <v>20</v>
      </c>
      <c r="G582" s="47"/>
      <c r="H582" s="58">
        <f>$C$3*2</f>
        <v>200000</v>
      </c>
      <c r="I582" s="15">
        <f t="shared" si="40"/>
        <v>-200000</v>
      </c>
      <c r="J582" s="16">
        <f t="shared" si="41"/>
        <v>-3435150</v>
      </c>
    </row>
    <row r="583" spans="1:10">
      <c r="A583" s="11" t="s">
        <v>666</v>
      </c>
      <c r="B583" s="41">
        <v>45562</v>
      </c>
      <c r="C583" s="47" t="s">
        <v>1756</v>
      </c>
      <c r="D583" s="18" t="s">
        <v>28</v>
      </c>
      <c r="E583" s="47">
        <v>3.8</v>
      </c>
      <c r="F583" s="47" t="s">
        <v>20</v>
      </c>
      <c r="G583" s="47"/>
      <c r="H583" s="58">
        <f>$C$3*2</f>
        <v>200000</v>
      </c>
      <c r="I583" s="15">
        <f t="shared" si="40"/>
        <v>-200000</v>
      </c>
      <c r="J583" s="16">
        <f t="shared" si="41"/>
        <v>-3635150</v>
      </c>
    </row>
    <row r="584" spans="1:10">
      <c r="A584" s="11" t="s">
        <v>667</v>
      </c>
      <c r="B584" s="41">
        <v>45562</v>
      </c>
      <c r="C584" s="47" t="s">
        <v>1760</v>
      </c>
      <c r="D584" s="14" t="s">
        <v>16</v>
      </c>
      <c r="E584" s="47">
        <v>1.96</v>
      </c>
      <c r="F584" s="47" t="s">
        <v>17</v>
      </c>
      <c r="G584" s="47"/>
      <c r="H584" s="58">
        <f t="shared" ref="H584:H585" si="46">$C$3*2</f>
        <v>200000</v>
      </c>
      <c r="I584" s="15">
        <f t="shared" si="40"/>
        <v>192000</v>
      </c>
      <c r="J584" s="16">
        <f t="shared" si="41"/>
        <v>-3443150</v>
      </c>
    </row>
    <row r="585" spans="1:10">
      <c r="A585" s="11" t="s">
        <v>668</v>
      </c>
      <c r="B585" s="41">
        <v>45562</v>
      </c>
      <c r="C585" s="47" t="s">
        <v>1760</v>
      </c>
      <c r="D585" s="18" t="s">
        <v>72</v>
      </c>
      <c r="E585" s="47">
        <v>1.86</v>
      </c>
      <c r="F585" s="47" t="s">
        <v>17</v>
      </c>
      <c r="G585" s="50">
        <v>1.6</v>
      </c>
      <c r="H585" s="58">
        <f t="shared" si="46"/>
        <v>200000</v>
      </c>
      <c r="I585" s="15">
        <f t="shared" si="40"/>
        <v>120000.00000000001</v>
      </c>
      <c r="J585" s="16">
        <f t="shared" si="41"/>
        <v>-3323150</v>
      </c>
    </row>
    <row r="586" spans="1:10">
      <c r="A586" s="11" t="s">
        <v>669</v>
      </c>
      <c r="B586" s="41">
        <v>45562</v>
      </c>
      <c r="C586" s="47" t="s">
        <v>1761</v>
      </c>
      <c r="D586" s="14" t="s">
        <v>91</v>
      </c>
      <c r="E586" s="47">
        <v>2.0499999999999998</v>
      </c>
      <c r="F586" s="47" t="s">
        <v>20</v>
      </c>
      <c r="G586" s="47"/>
      <c r="H586" s="58">
        <f>$C$3*3</f>
        <v>300000</v>
      </c>
      <c r="I586" s="15">
        <f t="shared" si="40"/>
        <v>-300000</v>
      </c>
      <c r="J586" s="16">
        <f t="shared" si="41"/>
        <v>-3623150</v>
      </c>
    </row>
    <row r="587" spans="1:10">
      <c r="A587" s="11" t="s">
        <v>670</v>
      </c>
      <c r="B587" s="41">
        <v>45562</v>
      </c>
      <c r="C587" s="47" t="s">
        <v>1761</v>
      </c>
      <c r="D587" s="18" t="s">
        <v>28</v>
      </c>
      <c r="E587" s="47">
        <v>2.15</v>
      </c>
      <c r="F587" s="47" t="s">
        <v>17</v>
      </c>
      <c r="G587" s="50">
        <v>2</v>
      </c>
      <c r="H587" s="58">
        <f>$C$3*3</f>
        <v>300000</v>
      </c>
      <c r="I587" s="15">
        <f t="shared" si="40"/>
        <v>300000</v>
      </c>
      <c r="J587" s="16">
        <f t="shared" si="41"/>
        <v>-3323150</v>
      </c>
    </row>
    <row r="588" spans="1:10">
      <c r="A588" s="11" t="s">
        <v>671</v>
      </c>
      <c r="B588" s="41">
        <v>45562</v>
      </c>
      <c r="C588" s="53" t="s">
        <v>1761</v>
      </c>
      <c r="D588" s="65" t="s">
        <v>16</v>
      </c>
      <c r="E588" s="53">
        <v>5</v>
      </c>
      <c r="F588" s="47" t="s">
        <v>20</v>
      </c>
      <c r="G588" s="47"/>
      <c r="H588" s="58">
        <f t="shared" ref="H588:H591" si="47">$C$3*4</f>
        <v>400000</v>
      </c>
      <c r="I588" s="15">
        <f t="shared" si="40"/>
        <v>-400000</v>
      </c>
      <c r="J588" s="16">
        <f t="shared" si="41"/>
        <v>-3723150</v>
      </c>
    </row>
    <row r="589" spans="1:10">
      <c r="A589" s="11" t="s">
        <v>672</v>
      </c>
      <c r="B589" s="41">
        <v>45562</v>
      </c>
      <c r="C589" s="53" t="s">
        <v>1761</v>
      </c>
      <c r="D589" s="62" t="s">
        <v>72</v>
      </c>
      <c r="E589" s="53">
        <v>5</v>
      </c>
      <c r="F589" s="47" t="s">
        <v>17</v>
      </c>
      <c r="G589" s="50">
        <v>2.5</v>
      </c>
      <c r="H589" s="58">
        <f t="shared" si="47"/>
        <v>400000</v>
      </c>
      <c r="I589" s="15">
        <f t="shared" si="40"/>
        <v>600000</v>
      </c>
      <c r="J589" s="16">
        <f t="shared" si="41"/>
        <v>-3123150</v>
      </c>
    </row>
    <row r="590" spans="1:10">
      <c r="A590" s="11" t="s">
        <v>673</v>
      </c>
      <c r="B590" s="41">
        <v>45562</v>
      </c>
      <c r="C590" s="53" t="s">
        <v>1761</v>
      </c>
      <c r="D590" s="53" t="s">
        <v>1534</v>
      </c>
      <c r="E590" s="53">
        <v>2.2799999999999998</v>
      </c>
      <c r="F590" s="47" t="s">
        <v>17</v>
      </c>
      <c r="G590" s="47"/>
      <c r="H590" s="58">
        <f t="shared" si="47"/>
        <v>400000</v>
      </c>
      <c r="I590" s="15">
        <f t="shared" si="40"/>
        <v>511999.99999999994</v>
      </c>
      <c r="J590" s="16">
        <f t="shared" si="41"/>
        <v>-2611150</v>
      </c>
    </row>
    <row r="591" spans="1:10">
      <c r="A591" s="11" t="s">
        <v>674</v>
      </c>
      <c r="B591" s="41">
        <v>45562</v>
      </c>
      <c r="C591" s="53" t="s">
        <v>1761</v>
      </c>
      <c r="D591" s="53" t="s">
        <v>1635</v>
      </c>
      <c r="E591" s="53">
        <v>8</v>
      </c>
      <c r="F591" s="47" t="s">
        <v>20</v>
      </c>
      <c r="G591" s="47"/>
      <c r="H591" s="58">
        <f t="shared" si="47"/>
        <v>400000</v>
      </c>
      <c r="I591" s="15">
        <f t="shared" si="40"/>
        <v>-400000</v>
      </c>
      <c r="J591" s="16">
        <f t="shared" si="41"/>
        <v>-3011150</v>
      </c>
    </row>
    <row r="592" spans="1:10">
      <c r="A592" s="11" t="s">
        <v>675</v>
      </c>
      <c r="B592" s="41">
        <v>45562</v>
      </c>
      <c r="C592" s="47" t="s">
        <v>1762</v>
      </c>
      <c r="D592" s="14" t="s">
        <v>16</v>
      </c>
      <c r="E592" s="47">
        <v>2.9</v>
      </c>
      <c r="F592" s="47" t="s">
        <v>17</v>
      </c>
      <c r="G592" s="47"/>
      <c r="H592" s="58">
        <f>$C$3*2</f>
        <v>200000</v>
      </c>
      <c r="I592" s="15">
        <f t="shared" si="40"/>
        <v>380000</v>
      </c>
      <c r="J592" s="16">
        <f t="shared" si="41"/>
        <v>-2631150</v>
      </c>
    </row>
    <row r="593" spans="1:10">
      <c r="A593" s="11" t="s">
        <v>676</v>
      </c>
      <c r="B593" s="41">
        <v>45562</v>
      </c>
      <c r="C593" s="47" t="s">
        <v>1762</v>
      </c>
      <c r="D593" s="18" t="s">
        <v>28</v>
      </c>
      <c r="E593" s="47">
        <v>2.0299999999999998</v>
      </c>
      <c r="F593" s="47" t="s">
        <v>17</v>
      </c>
      <c r="G593" s="50">
        <v>1.8</v>
      </c>
      <c r="H593" s="58">
        <f t="shared" ref="H593:H596" si="48">$C$3*2</f>
        <v>200000</v>
      </c>
      <c r="I593" s="15">
        <f t="shared" si="40"/>
        <v>160000</v>
      </c>
      <c r="J593" s="16">
        <f t="shared" si="41"/>
        <v>-2471150</v>
      </c>
    </row>
    <row r="594" spans="1:10">
      <c r="A594" s="11" t="s">
        <v>677</v>
      </c>
      <c r="B594" s="41">
        <v>45562</v>
      </c>
      <c r="C594" s="47" t="s">
        <v>1762</v>
      </c>
      <c r="D594" s="18" t="s">
        <v>24</v>
      </c>
      <c r="E594" s="47">
        <v>2.9</v>
      </c>
      <c r="F594" s="47" t="s">
        <v>17</v>
      </c>
      <c r="G594" s="50">
        <v>2.6</v>
      </c>
      <c r="H594" s="58">
        <f t="shared" si="48"/>
        <v>200000</v>
      </c>
      <c r="I594" s="15">
        <f t="shared" si="40"/>
        <v>320000</v>
      </c>
      <c r="J594" s="16">
        <f t="shared" si="41"/>
        <v>-2151150</v>
      </c>
    </row>
    <row r="595" spans="1:10">
      <c r="A595" s="11" t="s">
        <v>678</v>
      </c>
      <c r="B595" s="41">
        <v>45562</v>
      </c>
      <c r="C595" s="47" t="s">
        <v>1763</v>
      </c>
      <c r="D595" s="14" t="s">
        <v>16</v>
      </c>
      <c r="E595" s="47">
        <v>2.58</v>
      </c>
      <c r="F595" s="47" t="s">
        <v>17</v>
      </c>
      <c r="G595" s="47"/>
      <c r="H595" s="58">
        <f t="shared" si="48"/>
        <v>200000</v>
      </c>
      <c r="I595" s="15">
        <f t="shared" si="40"/>
        <v>316000</v>
      </c>
      <c r="J595" s="16">
        <f t="shared" si="41"/>
        <v>-1835150</v>
      </c>
    </row>
    <row r="596" spans="1:10">
      <c r="A596" s="11" t="s">
        <v>679</v>
      </c>
      <c r="B596" s="41">
        <v>45562</v>
      </c>
      <c r="C596" s="47" t="s">
        <v>1763</v>
      </c>
      <c r="D596" s="18" t="s">
        <v>24</v>
      </c>
      <c r="E596" s="47">
        <v>2.33</v>
      </c>
      <c r="F596" s="47" t="s">
        <v>17</v>
      </c>
      <c r="G596" s="50">
        <v>2</v>
      </c>
      <c r="H596" s="58">
        <f t="shared" si="48"/>
        <v>200000</v>
      </c>
      <c r="I596" s="15">
        <f t="shared" si="40"/>
        <v>200000</v>
      </c>
      <c r="J596" s="16">
        <f t="shared" si="41"/>
        <v>-1635150</v>
      </c>
    </row>
    <row r="597" spans="1:10">
      <c r="A597" s="11" t="s">
        <v>680</v>
      </c>
      <c r="B597" s="41">
        <v>45562</v>
      </c>
      <c r="C597" s="47" t="s">
        <v>1764</v>
      </c>
      <c r="D597" s="14" t="s">
        <v>16</v>
      </c>
      <c r="E597" s="47">
        <v>2.46</v>
      </c>
      <c r="F597" s="47" t="s">
        <v>20</v>
      </c>
      <c r="G597" s="47"/>
      <c r="H597" s="64">
        <f>$C$3</f>
        <v>100000</v>
      </c>
      <c r="I597" s="15">
        <f t="shared" si="40"/>
        <v>-100000</v>
      </c>
      <c r="J597" s="16">
        <f t="shared" si="41"/>
        <v>-1735150</v>
      </c>
    </row>
    <row r="598" spans="1:10">
      <c r="A598" s="11" t="s">
        <v>681</v>
      </c>
      <c r="B598" s="41">
        <v>45562</v>
      </c>
      <c r="C598" s="47" t="s">
        <v>1764</v>
      </c>
      <c r="D598" s="18" t="s">
        <v>24</v>
      </c>
      <c r="E598" s="47">
        <v>2.19</v>
      </c>
      <c r="F598" s="47" t="s">
        <v>20</v>
      </c>
      <c r="G598" s="47"/>
      <c r="H598" s="64">
        <f t="shared" ref="H598:H659" si="49">$C$3</f>
        <v>100000</v>
      </c>
      <c r="I598" s="15">
        <f t="shared" si="40"/>
        <v>-100000</v>
      </c>
      <c r="J598" s="16">
        <f t="shared" si="41"/>
        <v>-1835150</v>
      </c>
    </row>
    <row r="599" spans="1:10">
      <c r="A599" s="11" t="s">
        <v>682</v>
      </c>
      <c r="B599" s="41">
        <v>45562</v>
      </c>
      <c r="C599" s="47" t="s">
        <v>1764</v>
      </c>
      <c r="D599" s="18" t="s">
        <v>72</v>
      </c>
      <c r="E599" s="47">
        <v>2.85</v>
      </c>
      <c r="F599" s="47" t="s">
        <v>20</v>
      </c>
      <c r="G599" s="47"/>
      <c r="H599" s="64">
        <f t="shared" si="49"/>
        <v>100000</v>
      </c>
      <c r="I599" s="15">
        <f t="shared" si="40"/>
        <v>-100000</v>
      </c>
      <c r="J599" s="16">
        <f t="shared" si="41"/>
        <v>-1935150</v>
      </c>
    </row>
    <row r="600" spans="1:10">
      <c r="A600" s="11" t="s">
        <v>683</v>
      </c>
      <c r="B600" s="41">
        <v>45562</v>
      </c>
      <c r="C600" s="47" t="s">
        <v>1765</v>
      </c>
      <c r="D600" s="14" t="s">
        <v>16</v>
      </c>
      <c r="E600" s="47">
        <v>3.45</v>
      </c>
      <c r="F600" s="47" t="s">
        <v>20</v>
      </c>
      <c r="G600" s="47"/>
      <c r="H600" s="64">
        <f t="shared" si="49"/>
        <v>100000</v>
      </c>
      <c r="I600" s="15">
        <f t="shared" si="40"/>
        <v>-100000</v>
      </c>
      <c r="J600" s="16">
        <f t="shared" si="41"/>
        <v>-2035150</v>
      </c>
    </row>
    <row r="601" spans="1:10">
      <c r="A601" s="11" t="s">
        <v>684</v>
      </c>
      <c r="B601" s="41">
        <v>45562</v>
      </c>
      <c r="C601" s="47" t="s">
        <v>1765</v>
      </c>
      <c r="D601" s="14" t="s">
        <v>19</v>
      </c>
      <c r="E601" s="47">
        <v>9</v>
      </c>
      <c r="F601" s="47" t="s">
        <v>20</v>
      </c>
      <c r="G601" s="47"/>
      <c r="H601" s="64">
        <f t="shared" si="49"/>
        <v>100000</v>
      </c>
      <c r="I601" s="15">
        <f t="shared" si="40"/>
        <v>-100000</v>
      </c>
      <c r="J601" s="16">
        <f t="shared" si="41"/>
        <v>-2135150</v>
      </c>
    </row>
    <row r="602" spans="1:10">
      <c r="A602" s="11" t="s">
        <v>685</v>
      </c>
      <c r="B602" s="41">
        <v>45562</v>
      </c>
      <c r="C602" s="47" t="s">
        <v>1765</v>
      </c>
      <c r="D602" s="14" t="s">
        <v>37</v>
      </c>
      <c r="E602" s="47">
        <v>1.55</v>
      </c>
      <c r="F602" s="47" t="s">
        <v>20</v>
      </c>
      <c r="G602" s="47"/>
      <c r="H602" s="64">
        <f t="shared" si="49"/>
        <v>100000</v>
      </c>
      <c r="I602" s="15">
        <f t="shared" si="40"/>
        <v>-100000</v>
      </c>
      <c r="J602" s="16">
        <f t="shared" si="41"/>
        <v>-2235150</v>
      </c>
    </row>
    <row r="603" spans="1:10">
      <c r="A603" s="11" t="s">
        <v>686</v>
      </c>
      <c r="B603" s="41">
        <v>45562</v>
      </c>
      <c r="C603" s="47" t="s">
        <v>1765</v>
      </c>
      <c r="D603" s="18" t="s">
        <v>28</v>
      </c>
      <c r="E603" s="47">
        <v>2.42</v>
      </c>
      <c r="F603" s="47" t="s">
        <v>17</v>
      </c>
      <c r="G603" s="50">
        <v>2</v>
      </c>
      <c r="H603" s="64">
        <f t="shared" si="49"/>
        <v>100000</v>
      </c>
      <c r="I603" s="15">
        <f t="shared" si="40"/>
        <v>100000</v>
      </c>
      <c r="J603" s="16">
        <f t="shared" si="41"/>
        <v>-2135150</v>
      </c>
    </row>
    <row r="604" spans="1:10" ht="15" thickBot="1">
      <c r="A604" s="11" t="s">
        <v>687</v>
      </c>
      <c r="B604" s="46">
        <v>45562</v>
      </c>
      <c r="C604" s="48" t="s">
        <v>1765</v>
      </c>
      <c r="D604" s="44" t="s">
        <v>72</v>
      </c>
      <c r="E604" s="48">
        <v>4.55</v>
      </c>
      <c r="F604" s="48" t="s">
        <v>17</v>
      </c>
      <c r="G604" s="54">
        <v>2.2000000000000002</v>
      </c>
      <c r="H604" s="64">
        <f t="shared" si="49"/>
        <v>100000</v>
      </c>
      <c r="I604" s="15">
        <f t="shared" si="40"/>
        <v>120000.00000000001</v>
      </c>
      <c r="J604" s="16">
        <f t="shared" si="41"/>
        <v>-2015150</v>
      </c>
    </row>
    <row r="605" spans="1:10" ht="15" thickTop="1">
      <c r="A605" s="11" t="s">
        <v>688</v>
      </c>
      <c r="B605" s="41">
        <v>45563</v>
      </c>
      <c r="C605" s="47" t="s">
        <v>1766</v>
      </c>
      <c r="D605" s="47" t="s">
        <v>1534</v>
      </c>
      <c r="E605" s="47">
        <v>1.97</v>
      </c>
      <c r="F605" s="47" t="s">
        <v>20</v>
      </c>
      <c r="G605" s="47"/>
      <c r="H605" s="64">
        <f t="shared" si="49"/>
        <v>100000</v>
      </c>
      <c r="I605" s="15">
        <f t="shared" si="40"/>
        <v>-100000</v>
      </c>
      <c r="J605" s="16">
        <f t="shared" si="41"/>
        <v>-2115150</v>
      </c>
    </row>
    <row r="606" spans="1:10">
      <c r="A606" s="11" t="s">
        <v>689</v>
      </c>
      <c r="B606" s="41">
        <v>45563</v>
      </c>
      <c r="C606" s="47" t="s">
        <v>1766</v>
      </c>
      <c r="D606" s="18" t="s">
        <v>110</v>
      </c>
      <c r="E606" s="47">
        <v>1.58</v>
      </c>
      <c r="F606" s="47" t="s">
        <v>20</v>
      </c>
      <c r="G606" s="47"/>
      <c r="H606" s="64">
        <f t="shared" si="49"/>
        <v>100000</v>
      </c>
      <c r="I606" s="15">
        <f t="shared" si="40"/>
        <v>-100000</v>
      </c>
      <c r="J606" s="16">
        <f t="shared" si="41"/>
        <v>-2215150</v>
      </c>
    </row>
    <row r="607" spans="1:10">
      <c r="A607" s="11" t="s">
        <v>690</v>
      </c>
      <c r="B607" s="41">
        <v>45563</v>
      </c>
      <c r="C607" s="47" t="s">
        <v>1766</v>
      </c>
      <c r="D607" s="14" t="s">
        <v>1522</v>
      </c>
      <c r="E607" s="47">
        <v>1.6</v>
      </c>
      <c r="F607" s="47" t="s">
        <v>20</v>
      </c>
      <c r="G607" s="47"/>
      <c r="H607" s="64">
        <f t="shared" si="49"/>
        <v>100000</v>
      </c>
      <c r="I607" s="15">
        <f t="shared" si="40"/>
        <v>-100000</v>
      </c>
      <c r="J607" s="16">
        <f t="shared" si="41"/>
        <v>-2315150</v>
      </c>
    </row>
    <row r="608" spans="1:10">
      <c r="A608" s="11" t="s">
        <v>691</v>
      </c>
      <c r="B608" s="41">
        <v>45563</v>
      </c>
      <c r="C608" s="47" t="s">
        <v>1767</v>
      </c>
      <c r="D608" s="14" t="s">
        <v>16</v>
      </c>
      <c r="E608" s="47">
        <v>1.7</v>
      </c>
      <c r="F608" s="47" t="s">
        <v>20</v>
      </c>
      <c r="G608" s="47"/>
      <c r="H608" s="64">
        <f t="shared" si="49"/>
        <v>100000</v>
      </c>
      <c r="I608" s="15">
        <f t="shared" si="40"/>
        <v>-100000</v>
      </c>
      <c r="J608" s="16">
        <f t="shared" si="41"/>
        <v>-2415150</v>
      </c>
    </row>
    <row r="609" spans="1:10">
      <c r="A609" s="11" t="s">
        <v>692</v>
      </c>
      <c r="B609" s="41">
        <v>45563</v>
      </c>
      <c r="C609" s="47" t="s">
        <v>1768</v>
      </c>
      <c r="D609" s="14" t="s">
        <v>46</v>
      </c>
      <c r="E609" s="47">
        <v>2.0299999999999998</v>
      </c>
      <c r="F609" s="47" t="s">
        <v>20</v>
      </c>
      <c r="G609" s="47"/>
      <c r="H609" s="64">
        <f t="shared" si="49"/>
        <v>100000</v>
      </c>
      <c r="I609" s="15">
        <f t="shared" si="40"/>
        <v>-100000</v>
      </c>
      <c r="J609" s="16">
        <f t="shared" si="41"/>
        <v>-2515150</v>
      </c>
    </row>
    <row r="610" spans="1:10">
      <c r="A610" s="11" t="s">
        <v>693</v>
      </c>
      <c r="B610" s="41">
        <v>45563</v>
      </c>
      <c r="C610" s="47" t="s">
        <v>1769</v>
      </c>
      <c r="D610" s="14" t="s">
        <v>19</v>
      </c>
      <c r="E610" s="47">
        <v>2.08</v>
      </c>
      <c r="F610" s="47" t="s">
        <v>17</v>
      </c>
      <c r="G610" s="47"/>
      <c r="H610" s="64">
        <f t="shared" si="49"/>
        <v>100000</v>
      </c>
      <c r="I610" s="15">
        <f t="shared" si="40"/>
        <v>108000</v>
      </c>
      <c r="J610" s="16">
        <f t="shared" si="41"/>
        <v>-2407150</v>
      </c>
    </row>
    <row r="611" spans="1:10">
      <c r="A611" s="11" t="s">
        <v>694</v>
      </c>
      <c r="B611" s="41">
        <v>45563</v>
      </c>
      <c r="C611" s="47" t="s">
        <v>1770</v>
      </c>
      <c r="D611" s="14" t="s">
        <v>37</v>
      </c>
      <c r="E611" s="47">
        <v>1.69</v>
      </c>
      <c r="F611" s="47" t="s">
        <v>17</v>
      </c>
      <c r="G611" s="47"/>
      <c r="H611" s="64">
        <f t="shared" si="49"/>
        <v>100000</v>
      </c>
      <c r="I611" s="15">
        <f t="shared" si="40"/>
        <v>69000</v>
      </c>
      <c r="J611" s="16">
        <f t="shared" si="41"/>
        <v>-2338150</v>
      </c>
    </row>
    <row r="612" spans="1:10">
      <c r="A612" s="11" t="s">
        <v>695</v>
      </c>
      <c r="B612" s="41">
        <v>45563</v>
      </c>
      <c r="C612" s="47" t="s">
        <v>1770</v>
      </c>
      <c r="D612" s="14" t="s">
        <v>16</v>
      </c>
      <c r="E612" s="47">
        <v>4.25</v>
      </c>
      <c r="F612" s="47" t="s">
        <v>17</v>
      </c>
      <c r="G612" s="50">
        <v>3.1</v>
      </c>
      <c r="H612" s="64">
        <f t="shared" si="49"/>
        <v>100000</v>
      </c>
      <c r="I612" s="15">
        <f t="shared" si="40"/>
        <v>210000</v>
      </c>
      <c r="J612" s="16">
        <f t="shared" si="41"/>
        <v>-2128150</v>
      </c>
    </row>
    <row r="613" spans="1:10">
      <c r="A613" s="11" t="s">
        <v>696</v>
      </c>
      <c r="B613" s="41">
        <v>45563</v>
      </c>
      <c r="C613" s="47" t="s">
        <v>1771</v>
      </c>
      <c r="D613" s="14" t="s">
        <v>91</v>
      </c>
      <c r="E613" s="47">
        <v>1.66</v>
      </c>
      <c r="F613" s="47" t="s">
        <v>17</v>
      </c>
      <c r="G613" s="47"/>
      <c r="H613" s="64">
        <f t="shared" si="49"/>
        <v>100000</v>
      </c>
      <c r="I613" s="15">
        <f t="shared" ref="I613:I673" si="50">IF(G613&lt;&gt;"",IF(F613="nyertes",(G613-1)*H613,H613*(-1)),IF(F613="nyertes",(E613-1)*H613,H613*(-1)))</f>
        <v>65999.999999999985</v>
      </c>
      <c r="J613" s="16">
        <f t="shared" si="41"/>
        <v>-2062150</v>
      </c>
    </row>
    <row r="614" spans="1:10">
      <c r="A614" s="11" t="s">
        <v>697</v>
      </c>
      <c r="B614" s="41">
        <v>45563</v>
      </c>
      <c r="C614" s="47" t="s">
        <v>1772</v>
      </c>
      <c r="D614" s="18" t="s">
        <v>28</v>
      </c>
      <c r="E614" s="47">
        <v>2.06</v>
      </c>
      <c r="F614" s="47" t="s">
        <v>20</v>
      </c>
      <c r="G614" s="47"/>
      <c r="H614" s="64">
        <f t="shared" si="49"/>
        <v>100000</v>
      </c>
      <c r="I614" s="15">
        <f t="shared" si="50"/>
        <v>-100000</v>
      </c>
      <c r="J614" s="16">
        <f t="shared" ref="J614:J673" si="51">J613+I614</f>
        <v>-2162150</v>
      </c>
    </row>
    <row r="615" spans="1:10">
      <c r="A615" s="11" t="s">
        <v>698</v>
      </c>
      <c r="B615" s="41">
        <v>45563</v>
      </c>
      <c r="C615" s="47" t="s">
        <v>1772</v>
      </c>
      <c r="D615" s="14" t="s">
        <v>37</v>
      </c>
      <c r="E615" s="47">
        <v>1.42</v>
      </c>
      <c r="F615" s="47" t="s">
        <v>20</v>
      </c>
      <c r="G615" s="47"/>
      <c r="H615" s="64">
        <f t="shared" si="49"/>
        <v>100000</v>
      </c>
      <c r="I615" s="15">
        <f t="shared" si="50"/>
        <v>-100000</v>
      </c>
      <c r="J615" s="16">
        <f t="shared" si="51"/>
        <v>-2262150</v>
      </c>
    </row>
    <row r="616" spans="1:10">
      <c r="A616" s="11" t="s">
        <v>699</v>
      </c>
      <c r="B616" s="41">
        <v>45563</v>
      </c>
      <c r="C616" s="47" t="s">
        <v>1773</v>
      </c>
      <c r="D616" s="14" t="s">
        <v>37</v>
      </c>
      <c r="E616" s="47">
        <v>1.47</v>
      </c>
      <c r="F616" s="47" t="s">
        <v>20</v>
      </c>
      <c r="G616" s="47"/>
      <c r="H616" s="64">
        <f t="shared" si="49"/>
        <v>100000</v>
      </c>
      <c r="I616" s="15">
        <f t="shared" si="50"/>
        <v>-100000</v>
      </c>
      <c r="J616" s="16">
        <f t="shared" si="51"/>
        <v>-2362150</v>
      </c>
    </row>
    <row r="617" spans="1:10">
      <c r="A617" s="11" t="s">
        <v>700</v>
      </c>
      <c r="B617" s="41">
        <v>45563</v>
      </c>
      <c r="C617" s="47" t="s">
        <v>1773</v>
      </c>
      <c r="D617" s="14" t="s">
        <v>16</v>
      </c>
      <c r="E617" s="47">
        <v>3.3</v>
      </c>
      <c r="F617" s="47" t="s">
        <v>20</v>
      </c>
      <c r="G617" s="47"/>
      <c r="H617" s="64">
        <f t="shared" si="49"/>
        <v>100000</v>
      </c>
      <c r="I617" s="15">
        <f t="shared" si="50"/>
        <v>-100000</v>
      </c>
      <c r="J617" s="16">
        <f t="shared" si="51"/>
        <v>-2462150</v>
      </c>
    </row>
    <row r="618" spans="1:10">
      <c r="A618" s="11" t="s">
        <v>701</v>
      </c>
      <c r="B618" s="41">
        <v>45563</v>
      </c>
      <c r="C618" s="47" t="s">
        <v>1774</v>
      </c>
      <c r="D618" s="14" t="s">
        <v>1522</v>
      </c>
      <c r="E618" s="47">
        <v>1.73</v>
      </c>
      <c r="F618" s="47" t="s">
        <v>20</v>
      </c>
      <c r="G618" s="47"/>
      <c r="H618" s="64">
        <f t="shared" si="49"/>
        <v>100000</v>
      </c>
      <c r="I618" s="15">
        <f t="shared" si="50"/>
        <v>-100000</v>
      </c>
      <c r="J618" s="16">
        <f t="shared" si="51"/>
        <v>-2562150</v>
      </c>
    </row>
    <row r="619" spans="1:10">
      <c r="A619" s="11" t="s">
        <v>702</v>
      </c>
      <c r="B619" s="41">
        <v>45563</v>
      </c>
      <c r="C619" s="47" t="s">
        <v>1774</v>
      </c>
      <c r="D619" s="14" t="s">
        <v>16</v>
      </c>
      <c r="E619" s="47">
        <v>3.35</v>
      </c>
      <c r="F619" s="47" t="s">
        <v>20</v>
      </c>
      <c r="G619" s="47"/>
      <c r="H619" s="64">
        <f t="shared" si="49"/>
        <v>100000</v>
      </c>
      <c r="I619" s="15">
        <f t="shared" si="50"/>
        <v>-100000</v>
      </c>
      <c r="J619" s="16">
        <f t="shared" si="51"/>
        <v>-2662150</v>
      </c>
    </row>
    <row r="620" spans="1:10">
      <c r="A620" s="11" t="s">
        <v>703</v>
      </c>
      <c r="B620" s="41">
        <v>45563</v>
      </c>
      <c r="C620" s="47" t="s">
        <v>1774</v>
      </c>
      <c r="D620" s="18" t="s">
        <v>28</v>
      </c>
      <c r="E620" s="47">
        <v>2</v>
      </c>
      <c r="F620" s="47" t="s">
        <v>20</v>
      </c>
      <c r="G620" s="47"/>
      <c r="H620" s="64">
        <f t="shared" si="49"/>
        <v>100000</v>
      </c>
      <c r="I620" s="15">
        <f t="shared" si="50"/>
        <v>-100000</v>
      </c>
      <c r="J620" s="16">
        <f t="shared" si="51"/>
        <v>-2762150</v>
      </c>
    </row>
    <row r="621" spans="1:10">
      <c r="A621" s="11" t="s">
        <v>704</v>
      </c>
      <c r="B621" s="41">
        <v>45563</v>
      </c>
      <c r="C621" s="47" t="s">
        <v>1774</v>
      </c>
      <c r="D621" s="18" t="s">
        <v>22</v>
      </c>
      <c r="E621" s="47">
        <v>2.33</v>
      </c>
      <c r="F621" s="47" t="s">
        <v>20</v>
      </c>
      <c r="G621" s="47"/>
      <c r="H621" s="64">
        <f t="shared" si="49"/>
        <v>100000</v>
      </c>
      <c r="I621" s="15">
        <f t="shared" si="50"/>
        <v>-100000</v>
      </c>
      <c r="J621" s="16">
        <f t="shared" si="51"/>
        <v>-2862150</v>
      </c>
    </row>
    <row r="622" spans="1:10">
      <c r="A622" s="11" t="s">
        <v>705</v>
      </c>
      <c r="B622" s="41">
        <v>45563</v>
      </c>
      <c r="C622" s="47" t="s">
        <v>1775</v>
      </c>
      <c r="D622" s="14" t="s">
        <v>37</v>
      </c>
      <c r="E622" s="47">
        <v>1.47</v>
      </c>
      <c r="F622" s="47" t="s">
        <v>20</v>
      </c>
      <c r="G622" s="47"/>
      <c r="H622" s="64">
        <f t="shared" si="49"/>
        <v>100000</v>
      </c>
      <c r="I622" s="15">
        <f t="shared" si="50"/>
        <v>-100000</v>
      </c>
      <c r="J622" s="16">
        <f t="shared" si="51"/>
        <v>-2962150</v>
      </c>
    </row>
    <row r="623" spans="1:10">
      <c r="A623" s="11" t="s">
        <v>706</v>
      </c>
      <c r="B623" s="41">
        <v>45563</v>
      </c>
      <c r="C623" s="47" t="s">
        <v>1775</v>
      </c>
      <c r="D623" s="18" t="s">
        <v>28</v>
      </c>
      <c r="E623" s="47">
        <v>2.3199999999999998</v>
      </c>
      <c r="F623" s="47" t="s">
        <v>17</v>
      </c>
      <c r="G623" s="47"/>
      <c r="H623" s="64">
        <f t="shared" si="49"/>
        <v>100000</v>
      </c>
      <c r="I623" s="15">
        <f t="shared" si="50"/>
        <v>131999.99999999997</v>
      </c>
      <c r="J623" s="16">
        <f t="shared" si="51"/>
        <v>-2830150</v>
      </c>
    </row>
    <row r="624" spans="1:10">
      <c r="A624" s="11" t="s">
        <v>707</v>
      </c>
      <c r="B624" s="41">
        <v>45563</v>
      </c>
      <c r="C624" s="47" t="s">
        <v>1776</v>
      </c>
      <c r="D624" s="14" t="s">
        <v>16</v>
      </c>
      <c r="E624" s="47">
        <v>2.75</v>
      </c>
      <c r="F624" s="47" t="s">
        <v>20</v>
      </c>
      <c r="G624" s="47"/>
      <c r="H624" s="64">
        <f t="shared" si="49"/>
        <v>100000</v>
      </c>
      <c r="I624" s="15">
        <f t="shared" si="50"/>
        <v>-100000</v>
      </c>
      <c r="J624" s="16">
        <f t="shared" si="51"/>
        <v>-2930150</v>
      </c>
    </row>
    <row r="625" spans="1:10">
      <c r="A625" s="11" t="s">
        <v>708</v>
      </c>
      <c r="B625" s="41">
        <v>45563</v>
      </c>
      <c r="C625" s="47" t="s">
        <v>1776</v>
      </c>
      <c r="D625" s="18" t="s">
        <v>28</v>
      </c>
      <c r="E625" s="47">
        <v>1.86</v>
      </c>
      <c r="F625" s="47" t="s">
        <v>20</v>
      </c>
      <c r="G625" s="47"/>
      <c r="H625" s="64">
        <f t="shared" si="49"/>
        <v>100000</v>
      </c>
      <c r="I625" s="15">
        <f t="shared" si="50"/>
        <v>-100000</v>
      </c>
      <c r="J625" s="16">
        <f t="shared" si="51"/>
        <v>-3030150</v>
      </c>
    </row>
    <row r="626" spans="1:10">
      <c r="A626" s="11" t="s">
        <v>709</v>
      </c>
      <c r="B626" s="41">
        <v>45563</v>
      </c>
      <c r="C626" s="47" t="s">
        <v>1776</v>
      </c>
      <c r="D626" s="18" t="s">
        <v>22</v>
      </c>
      <c r="E626" s="47">
        <v>2.14</v>
      </c>
      <c r="F626" s="47" t="s">
        <v>20</v>
      </c>
      <c r="G626" s="47"/>
      <c r="H626" s="64">
        <f t="shared" si="49"/>
        <v>100000</v>
      </c>
      <c r="I626" s="15">
        <f t="shared" si="50"/>
        <v>-100000</v>
      </c>
      <c r="J626" s="16">
        <f t="shared" si="51"/>
        <v>-3130150</v>
      </c>
    </row>
    <row r="627" spans="1:10">
      <c r="A627" s="11" t="s">
        <v>710</v>
      </c>
      <c r="B627" s="41">
        <v>45563</v>
      </c>
      <c r="C627" s="47" t="s">
        <v>1777</v>
      </c>
      <c r="D627" s="14" t="s">
        <v>16</v>
      </c>
      <c r="E627" s="47">
        <v>2.67</v>
      </c>
      <c r="F627" s="47" t="s">
        <v>17</v>
      </c>
      <c r="G627" s="50">
        <v>2</v>
      </c>
      <c r="H627" s="64">
        <f t="shared" si="49"/>
        <v>100000</v>
      </c>
      <c r="I627" s="15">
        <f t="shared" si="50"/>
        <v>100000</v>
      </c>
      <c r="J627" s="16">
        <f t="shared" si="51"/>
        <v>-3030150</v>
      </c>
    </row>
    <row r="628" spans="1:10">
      <c r="A628" s="11" t="s">
        <v>711</v>
      </c>
      <c r="B628" s="41">
        <v>45563</v>
      </c>
      <c r="C628" s="47" t="s">
        <v>1777</v>
      </c>
      <c r="D628" s="18" t="s">
        <v>28</v>
      </c>
      <c r="E628" s="47">
        <v>1.81</v>
      </c>
      <c r="F628" s="47" t="s">
        <v>17</v>
      </c>
      <c r="G628" s="50">
        <v>1.6</v>
      </c>
      <c r="H628" s="64">
        <f t="shared" si="49"/>
        <v>100000</v>
      </c>
      <c r="I628" s="15">
        <f t="shared" si="50"/>
        <v>60000.000000000007</v>
      </c>
      <c r="J628" s="16">
        <f t="shared" si="51"/>
        <v>-2970150</v>
      </c>
    </row>
    <row r="629" spans="1:10">
      <c r="A629" s="11" t="s">
        <v>712</v>
      </c>
      <c r="B629" s="41">
        <v>45563</v>
      </c>
      <c r="C629" s="47" t="s">
        <v>1778</v>
      </c>
      <c r="D629" s="14" t="s">
        <v>37</v>
      </c>
      <c r="E629" s="47">
        <v>1.48</v>
      </c>
      <c r="F629" s="47" t="s">
        <v>20</v>
      </c>
      <c r="G629" s="47"/>
      <c r="H629" s="64">
        <f t="shared" si="49"/>
        <v>100000</v>
      </c>
      <c r="I629" s="15">
        <f t="shared" si="50"/>
        <v>-100000</v>
      </c>
      <c r="J629" s="16">
        <f t="shared" si="51"/>
        <v>-3070150</v>
      </c>
    </row>
    <row r="630" spans="1:10" ht="15" thickBot="1">
      <c r="A630" s="11" t="s">
        <v>713</v>
      </c>
      <c r="B630" s="46">
        <v>45563</v>
      </c>
      <c r="C630" s="48" t="s">
        <v>1778</v>
      </c>
      <c r="D630" s="44" t="s">
        <v>110</v>
      </c>
      <c r="E630" s="48">
        <v>1.76</v>
      </c>
      <c r="F630" s="48" t="s">
        <v>20</v>
      </c>
      <c r="G630" s="48"/>
      <c r="H630" s="64">
        <f t="shared" si="49"/>
        <v>100000</v>
      </c>
      <c r="I630" s="15">
        <f t="shared" si="50"/>
        <v>-100000</v>
      </c>
      <c r="J630" s="16">
        <f t="shared" si="51"/>
        <v>-3170150</v>
      </c>
    </row>
    <row r="631" spans="1:10" ht="15" thickTop="1">
      <c r="A631" s="11" t="s">
        <v>714</v>
      </c>
      <c r="B631" s="41">
        <v>45564</v>
      </c>
      <c r="C631" s="47" t="s">
        <v>1779</v>
      </c>
      <c r="D631" s="14" t="s">
        <v>16</v>
      </c>
      <c r="E631" s="47">
        <v>2.57</v>
      </c>
      <c r="F631" s="47" t="s">
        <v>17</v>
      </c>
      <c r="G631" s="47"/>
      <c r="H631" s="64">
        <f t="shared" si="49"/>
        <v>100000</v>
      </c>
      <c r="I631" s="15">
        <f t="shared" si="50"/>
        <v>156999.99999999997</v>
      </c>
      <c r="J631" s="16">
        <f t="shared" si="51"/>
        <v>-3013150</v>
      </c>
    </row>
    <row r="632" spans="1:10">
      <c r="A632" s="11" t="s">
        <v>715</v>
      </c>
      <c r="B632" s="41">
        <v>45564</v>
      </c>
      <c r="C632" s="47" t="s">
        <v>1779</v>
      </c>
      <c r="D632" s="18" t="s">
        <v>22</v>
      </c>
      <c r="E632" s="47">
        <v>1.86</v>
      </c>
      <c r="F632" s="47" t="s">
        <v>20</v>
      </c>
      <c r="G632" s="47"/>
      <c r="H632" s="64">
        <f t="shared" si="49"/>
        <v>100000</v>
      </c>
      <c r="I632" s="15">
        <f t="shared" si="50"/>
        <v>-100000</v>
      </c>
      <c r="J632" s="16">
        <f t="shared" si="51"/>
        <v>-3113150</v>
      </c>
    </row>
    <row r="633" spans="1:10">
      <c r="A633" s="11" t="s">
        <v>716</v>
      </c>
      <c r="B633" s="41">
        <v>45564</v>
      </c>
      <c r="C633" s="47" t="s">
        <v>1780</v>
      </c>
      <c r="D633" s="14" t="s">
        <v>16</v>
      </c>
      <c r="E633" s="47">
        <v>3</v>
      </c>
      <c r="F633" s="47" t="s">
        <v>20</v>
      </c>
      <c r="G633" s="47"/>
      <c r="H633" s="64">
        <f t="shared" si="49"/>
        <v>100000</v>
      </c>
      <c r="I633" s="15">
        <f t="shared" si="50"/>
        <v>-100000</v>
      </c>
      <c r="J633" s="16">
        <f t="shared" si="51"/>
        <v>-3213150</v>
      </c>
    </row>
    <row r="634" spans="1:10">
      <c r="A634" s="11" t="s">
        <v>717</v>
      </c>
      <c r="B634" s="41">
        <v>45564</v>
      </c>
      <c r="C634" s="47" t="s">
        <v>1780</v>
      </c>
      <c r="D634" s="18" t="s">
        <v>28</v>
      </c>
      <c r="E634" s="47">
        <v>1.99</v>
      </c>
      <c r="F634" s="47" t="s">
        <v>20</v>
      </c>
      <c r="G634" s="47"/>
      <c r="H634" s="64">
        <f t="shared" si="49"/>
        <v>100000</v>
      </c>
      <c r="I634" s="15">
        <f t="shared" si="50"/>
        <v>-100000</v>
      </c>
      <c r="J634" s="16">
        <f t="shared" si="51"/>
        <v>-3313150</v>
      </c>
    </row>
    <row r="635" spans="1:10">
      <c r="A635" s="11" t="s">
        <v>718</v>
      </c>
      <c r="B635" s="41">
        <v>45564</v>
      </c>
      <c r="C635" s="47" t="s">
        <v>1780</v>
      </c>
      <c r="D635" s="18" t="s">
        <v>22</v>
      </c>
      <c r="E635" s="47">
        <v>2.2599999999999998</v>
      </c>
      <c r="F635" s="47" t="s">
        <v>20</v>
      </c>
      <c r="G635" s="47"/>
      <c r="H635" s="64">
        <f t="shared" si="49"/>
        <v>100000</v>
      </c>
      <c r="I635" s="15">
        <f t="shared" si="50"/>
        <v>-100000</v>
      </c>
      <c r="J635" s="16">
        <f t="shared" si="51"/>
        <v>-3413150</v>
      </c>
    </row>
    <row r="636" spans="1:10">
      <c r="A636" s="11" t="s">
        <v>719</v>
      </c>
      <c r="B636" s="41">
        <v>45564</v>
      </c>
      <c r="C636" s="47" t="s">
        <v>1781</v>
      </c>
      <c r="D636" s="14" t="s">
        <v>16</v>
      </c>
      <c r="E636" s="47">
        <v>3.1</v>
      </c>
      <c r="F636" s="47" t="s">
        <v>17</v>
      </c>
      <c r="G636" s="47"/>
      <c r="H636" s="64">
        <f t="shared" si="49"/>
        <v>100000</v>
      </c>
      <c r="I636" s="15">
        <f t="shared" si="50"/>
        <v>210000</v>
      </c>
      <c r="J636" s="16">
        <f t="shared" si="51"/>
        <v>-3203150</v>
      </c>
    </row>
    <row r="637" spans="1:10">
      <c r="A637" s="11" t="s">
        <v>720</v>
      </c>
      <c r="B637" s="41">
        <v>45564</v>
      </c>
      <c r="C637" s="47" t="s">
        <v>1781</v>
      </c>
      <c r="D637" s="18" t="s">
        <v>28</v>
      </c>
      <c r="E637" s="47">
        <v>2.11</v>
      </c>
      <c r="F637" s="47" t="s">
        <v>17</v>
      </c>
      <c r="G637" s="50">
        <v>2</v>
      </c>
      <c r="H637" s="64">
        <f t="shared" si="49"/>
        <v>100000</v>
      </c>
      <c r="I637" s="15">
        <f t="shared" si="50"/>
        <v>100000</v>
      </c>
      <c r="J637" s="16">
        <f t="shared" si="51"/>
        <v>-3103150</v>
      </c>
    </row>
    <row r="638" spans="1:10">
      <c r="A638" s="11" t="s">
        <v>721</v>
      </c>
      <c r="B638" s="41">
        <v>45564</v>
      </c>
      <c r="C638" s="47" t="s">
        <v>1782</v>
      </c>
      <c r="D638" s="14" t="s">
        <v>37</v>
      </c>
      <c r="E638" s="47">
        <v>2.8</v>
      </c>
      <c r="F638" s="47" t="s">
        <v>17</v>
      </c>
      <c r="G638" s="47"/>
      <c r="H638" s="64">
        <f t="shared" si="49"/>
        <v>100000</v>
      </c>
      <c r="I638" s="15">
        <f t="shared" si="50"/>
        <v>179999.99999999997</v>
      </c>
      <c r="J638" s="16">
        <f t="shared" si="51"/>
        <v>-2923150</v>
      </c>
    </row>
    <row r="639" spans="1:10">
      <c r="A639" s="11" t="s">
        <v>722</v>
      </c>
      <c r="B639" s="41">
        <v>45564</v>
      </c>
      <c r="C639" s="47" t="s">
        <v>1782</v>
      </c>
      <c r="D639" s="14" t="s">
        <v>16</v>
      </c>
      <c r="E639" s="47">
        <v>11</v>
      </c>
      <c r="F639" s="47" t="s">
        <v>20</v>
      </c>
      <c r="G639" s="47"/>
      <c r="H639" s="64">
        <f t="shared" si="49"/>
        <v>100000</v>
      </c>
      <c r="I639" s="15">
        <f t="shared" si="50"/>
        <v>-100000</v>
      </c>
      <c r="J639" s="16">
        <f t="shared" si="51"/>
        <v>-3023150</v>
      </c>
    </row>
    <row r="640" spans="1:10">
      <c r="A640" s="11" t="s">
        <v>723</v>
      </c>
      <c r="B640" s="41">
        <v>45564</v>
      </c>
      <c r="C640" s="47" t="s">
        <v>1783</v>
      </c>
      <c r="D640" s="14" t="s">
        <v>16</v>
      </c>
      <c r="E640" s="47">
        <v>2.37</v>
      </c>
      <c r="F640" s="47" t="s">
        <v>17</v>
      </c>
      <c r="G640" s="47"/>
      <c r="H640" s="64">
        <f t="shared" si="49"/>
        <v>100000</v>
      </c>
      <c r="I640" s="15">
        <f t="shared" si="50"/>
        <v>137000</v>
      </c>
      <c r="J640" s="16">
        <f t="shared" si="51"/>
        <v>-2886150</v>
      </c>
    </row>
    <row r="641" spans="1:10">
      <c r="A641" s="11" t="s">
        <v>724</v>
      </c>
      <c r="B641" s="41">
        <v>45564</v>
      </c>
      <c r="C641" s="47" t="s">
        <v>1784</v>
      </c>
      <c r="D641" s="14" t="s">
        <v>16</v>
      </c>
      <c r="E641" s="47">
        <v>2.8</v>
      </c>
      <c r="F641" s="47" t="s">
        <v>17</v>
      </c>
      <c r="G641" s="47"/>
      <c r="H641" s="64">
        <f t="shared" si="49"/>
        <v>100000</v>
      </c>
      <c r="I641" s="15">
        <f t="shared" si="50"/>
        <v>179999.99999999997</v>
      </c>
      <c r="J641" s="16">
        <f t="shared" si="51"/>
        <v>-2706150</v>
      </c>
    </row>
    <row r="642" spans="1:10">
      <c r="A642" s="11" t="s">
        <v>725</v>
      </c>
      <c r="B642" s="41">
        <v>45564</v>
      </c>
      <c r="C642" s="47" t="s">
        <v>1784</v>
      </c>
      <c r="D642" s="14" t="s">
        <v>19</v>
      </c>
      <c r="E642" s="47">
        <v>6.5</v>
      </c>
      <c r="F642" s="47" t="s">
        <v>20</v>
      </c>
      <c r="G642" s="47"/>
      <c r="H642" s="64">
        <f t="shared" si="49"/>
        <v>100000</v>
      </c>
      <c r="I642" s="15">
        <f t="shared" si="50"/>
        <v>-100000</v>
      </c>
      <c r="J642" s="16">
        <f t="shared" si="51"/>
        <v>-2806150</v>
      </c>
    </row>
    <row r="643" spans="1:10">
      <c r="A643" s="11" t="s">
        <v>726</v>
      </c>
      <c r="B643" s="41">
        <v>45564</v>
      </c>
      <c r="C643" s="47" t="s">
        <v>1785</v>
      </c>
      <c r="D643" s="14" t="s">
        <v>16</v>
      </c>
      <c r="E643" s="47">
        <v>3.55</v>
      </c>
      <c r="F643" s="47" t="s">
        <v>20</v>
      </c>
      <c r="G643" s="47"/>
      <c r="H643" s="64">
        <f t="shared" si="49"/>
        <v>100000</v>
      </c>
      <c r="I643" s="15">
        <f t="shared" si="50"/>
        <v>-100000</v>
      </c>
      <c r="J643" s="16">
        <f t="shared" si="51"/>
        <v>-2906150</v>
      </c>
    </row>
    <row r="644" spans="1:10">
      <c r="A644" s="11" t="s">
        <v>727</v>
      </c>
      <c r="B644" s="41">
        <v>45564</v>
      </c>
      <c r="C644" s="47" t="s">
        <v>1786</v>
      </c>
      <c r="D644" s="47" t="s">
        <v>1635</v>
      </c>
      <c r="E644" s="47">
        <v>5.25</v>
      </c>
      <c r="F644" s="47" t="s">
        <v>20</v>
      </c>
      <c r="G644" s="47"/>
      <c r="H644" s="64">
        <f t="shared" si="49"/>
        <v>100000</v>
      </c>
      <c r="I644" s="15">
        <f t="shared" si="50"/>
        <v>-100000</v>
      </c>
      <c r="J644" s="16">
        <f t="shared" si="51"/>
        <v>-3006150</v>
      </c>
    </row>
    <row r="645" spans="1:10">
      <c r="A645" s="11" t="s">
        <v>728</v>
      </c>
      <c r="B645" s="41">
        <v>45564</v>
      </c>
      <c r="C645" s="47" t="s">
        <v>1786</v>
      </c>
      <c r="D645" s="18" t="s">
        <v>28</v>
      </c>
      <c r="E645" s="47">
        <v>2.35</v>
      </c>
      <c r="F645" s="47" t="s">
        <v>20</v>
      </c>
      <c r="G645" s="47"/>
      <c r="H645" s="64">
        <f t="shared" si="49"/>
        <v>100000</v>
      </c>
      <c r="I645" s="15">
        <f t="shared" si="50"/>
        <v>-100000</v>
      </c>
      <c r="J645" s="16">
        <f t="shared" si="51"/>
        <v>-3106150</v>
      </c>
    </row>
    <row r="646" spans="1:10">
      <c r="A646" s="11" t="s">
        <v>729</v>
      </c>
      <c r="B646" s="41">
        <v>45564</v>
      </c>
      <c r="C646" s="47" t="s">
        <v>1787</v>
      </c>
      <c r="D646" s="14" t="s">
        <v>16</v>
      </c>
      <c r="E646" s="47">
        <v>3</v>
      </c>
      <c r="F646" s="47" t="s">
        <v>20</v>
      </c>
      <c r="G646" s="47"/>
      <c r="H646" s="64">
        <f t="shared" si="49"/>
        <v>100000</v>
      </c>
      <c r="I646" s="15">
        <f t="shared" si="50"/>
        <v>-100000</v>
      </c>
      <c r="J646" s="16">
        <f t="shared" si="51"/>
        <v>-3206150</v>
      </c>
    </row>
    <row r="647" spans="1:10">
      <c r="A647" s="11" t="s">
        <v>730</v>
      </c>
      <c r="B647" s="41">
        <v>45564</v>
      </c>
      <c r="C647" s="47" t="s">
        <v>1788</v>
      </c>
      <c r="D647" s="14" t="s">
        <v>37</v>
      </c>
      <c r="E647" s="47">
        <v>1.73</v>
      </c>
      <c r="F647" s="47" t="s">
        <v>20</v>
      </c>
      <c r="G647" s="47"/>
      <c r="H647" s="64">
        <f t="shared" si="49"/>
        <v>100000</v>
      </c>
      <c r="I647" s="15">
        <f t="shared" si="50"/>
        <v>-100000</v>
      </c>
      <c r="J647" s="16">
        <f t="shared" si="51"/>
        <v>-3306150</v>
      </c>
    </row>
    <row r="648" spans="1:10">
      <c r="A648" s="11" t="s">
        <v>731</v>
      </c>
      <c r="B648" s="41">
        <v>45564</v>
      </c>
      <c r="C648" s="47" t="s">
        <v>1788</v>
      </c>
      <c r="D648" s="14" t="s">
        <v>16</v>
      </c>
      <c r="E648" s="47">
        <v>4.2</v>
      </c>
      <c r="F648" s="47" t="s">
        <v>20</v>
      </c>
      <c r="G648" s="47"/>
      <c r="H648" s="64">
        <f t="shared" si="49"/>
        <v>100000</v>
      </c>
      <c r="I648" s="15">
        <f t="shared" si="50"/>
        <v>-100000</v>
      </c>
      <c r="J648" s="16">
        <f t="shared" si="51"/>
        <v>-3406150</v>
      </c>
    </row>
    <row r="649" spans="1:10">
      <c r="A649" s="11" t="s">
        <v>732</v>
      </c>
      <c r="B649" s="41">
        <v>45564</v>
      </c>
      <c r="C649" s="47" t="s">
        <v>1788</v>
      </c>
      <c r="D649" s="18" t="s">
        <v>28</v>
      </c>
      <c r="E649" s="47">
        <v>2.5099999999999998</v>
      </c>
      <c r="F649" s="47" t="s">
        <v>20</v>
      </c>
      <c r="G649" s="47"/>
      <c r="H649" s="64">
        <f t="shared" si="49"/>
        <v>100000</v>
      </c>
      <c r="I649" s="15">
        <f t="shared" si="50"/>
        <v>-100000</v>
      </c>
      <c r="J649" s="16">
        <f t="shared" si="51"/>
        <v>-3506150</v>
      </c>
    </row>
    <row r="650" spans="1:10">
      <c r="A650" s="11" t="s">
        <v>733</v>
      </c>
      <c r="B650" s="41">
        <v>45564</v>
      </c>
      <c r="C650" s="47" t="s">
        <v>1789</v>
      </c>
      <c r="D650" s="14" t="s">
        <v>37</v>
      </c>
      <c r="E650" s="47">
        <v>1.54</v>
      </c>
      <c r="F650" s="47" t="s">
        <v>17</v>
      </c>
      <c r="G650" s="47"/>
      <c r="H650" s="64">
        <f t="shared" si="49"/>
        <v>100000</v>
      </c>
      <c r="I650" s="15">
        <f t="shared" si="50"/>
        <v>54000</v>
      </c>
      <c r="J650" s="16">
        <f t="shared" si="51"/>
        <v>-3452150</v>
      </c>
    </row>
    <row r="651" spans="1:10">
      <c r="A651" s="11" t="s">
        <v>734</v>
      </c>
      <c r="B651" s="41">
        <v>45564</v>
      </c>
      <c r="C651" s="47" t="s">
        <v>1789</v>
      </c>
      <c r="D651" s="14" t="s">
        <v>16</v>
      </c>
      <c r="E651" s="47">
        <v>3.65</v>
      </c>
      <c r="F651" s="47" t="s">
        <v>17</v>
      </c>
      <c r="G651" s="50">
        <v>2.6</v>
      </c>
      <c r="H651" s="64">
        <f t="shared" si="49"/>
        <v>100000</v>
      </c>
      <c r="I651" s="15">
        <f t="shared" si="50"/>
        <v>160000</v>
      </c>
      <c r="J651" s="16">
        <f t="shared" si="51"/>
        <v>-3292150</v>
      </c>
    </row>
    <row r="652" spans="1:10">
      <c r="A652" s="11" t="s">
        <v>735</v>
      </c>
      <c r="B652" s="41">
        <v>45564</v>
      </c>
      <c r="C652" s="47" t="s">
        <v>1789</v>
      </c>
      <c r="D652" s="18" t="s">
        <v>28</v>
      </c>
      <c r="E652" s="47">
        <v>2.5</v>
      </c>
      <c r="F652" s="47" t="s">
        <v>17</v>
      </c>
      <c r="G652" s="50">
        <v>2</v>
      </c>
      <c r="H652" s="64">
        <f t="shared" si="49"/>
        <v>100000</v>
      </c>
      <c r="I652" s="15">
        <f t="shared" si="50"/>
        <v>100000</v>
      </c>
      <c r="J652" s="16">
        <f t="shared" si="51"/>
        <v>-3192150</v>
      </c>
    </row>
    <row r="653" spans="1:10">
      <c r="A653" s="11" t="s">
        <v>736</v>
      </c>
      <c r="B653" s="41">
        <v>45564</v>
      </c>
      <c r="C653" s="47" t="s">
        <v>1790</v>
      </c>
      <c r="D653" s="14" t="s">
        <v>16</v>
      </c>
      <c r="E653" s="47">
        <v>2.19</v>
      </c>
      <c r="F653" s="47" t="s">
        <v>20</v>
      </c>
      <c r="G653" s="47"/>
      <c r="H653" s="64">
        <f t="shared" si="49"/>
        <v>100000</v>
      </c>
      <c r="I653" s="15">
        <f t="shared" si="50"/>
        <v>-100000</v>
      </c>
      <c r="J653" s="16">
        <f t="shared" si="51"/>
        <v>-3292150</v>
      </c>
    </row>
    <row r="654" spans="1:10">
      <c r="A654" s="11" t="s">
        <v>737</v>
      </c>
      <c r="B654" s="41">
        <v>45564</v>
      </c>
      <c r="C654" s="47" t="s">
        <v>1790</v>
      </c>
      <c r="D654" s="18" t="s">
        <v>24</v>
      </c>
      <c r="E654" s="47">
        <v>1.85</v>
      </c>
      <c r="F654" s="47" t="s">
        <v>17</v>
      </c>
      <c r="G654" s="50">
        <v>1.7</v>
      </c>
      <c r="H654" s="64">
        <f t="shared" si="49"/>
        <v>100000</v>
      </c>
      <c r="I654" s="15">
        <f t="shared" si="50"/>
        <v>70000</v>
      </c>
      <c r="J654" s="16">
        <f t="shared" si="51"/>
        <v>-3222150</v>
      </c>
    </row>
    <row r="655" spans="1:10">
      <c r="A655" s="11" t="s">
        <v>738</v>
      </c>
      <c r="B655" s="41">
        <v>45564</v>
      </c>
      <c r="C655" s="47" t="s">
        <v>1791</v>
      </c>
      <c r="D655" s="14" t="s">
        <v>16</v>
      </c>
      <c r="E655" s="47">
        <v>2.4900000000000002</v>
      </c>
      <c r="F655" s="47" t="s">
        <v>20</v>
      </c>
      <c r="G655" s="47"/>
      <c r="H655" s="64">
        <f t="shared" si="49"/>
        <v>100000</v>
      </c>
      <c r="I655" s="15">
        <f t="shared" si="50"/>
        <v>-100000</v>
      </c>
      <c r="J655" s="16">
        <f t="shared" si="51"/>
        <v>-3322150</v>
      </c>
    </row>
    <row r="656" spans="1:10">
      <c r="A656" s="11" t="s">
        <v>739</v>
      </c>
      <c r="B656" s="41">
        <v>45564</v>
      </c>
      <c r="C656" s="47" t="s">
        <v>1791</v>
      </c>
      <c r="D656" s="14" t="s">
        <v>19</v>
      </c>
      <c r="E656" s="47">
        <v>5.75</v>
      </c>
      <c r="F656" s="47" t="s">
        <v>20</v>
      </c>
      <c r="G656" s="47"/>
      <c r="H656" s="64">
        <f t="shared" si="49"/>
        <v>100000</v>
      </c>
      <c r="I656" s="15">
        <f t="shared" si="50"/>
        <v>-100000</v>
      </c>
      <c r="J656" s="16">
        <f t="shared" si="51"/>
        <v>-3422150</v>
      </c>
    </row>
    <row r="657" spans="1:10">
      <c r="A657" s="11" t="s">
        <v>740</v>
      </c>
      <c r="B657" s="41">
        <v>45564</v>
      </c>
      <c r="C657" s="47" t="s">
        <v>1791</v>
      </c>
      <c r="D657" s="18" t="s">
        <v>28</v>
      </c>
      <c r="E657" s="47">
        <v>1.73</v>
      </c>
      <c r="F657" s="47" t="s">
        <v>20</v>
      </c>
      <c r="G657" s="47"/>
      <c r="H657" s="64">
        <f t="shared" si="49"/>
        <v>100000</v>
      </c>
      <c r="I657" s="15">
        <f t="shared" si="50"/>
        <v>-100000</v>
      </c>
      <c r="J657" s="16">
        <f t="shared" si="51"/>
        <v>-3522150</v>
      </c>
    </row>
    <row r="658" spans="1:10">
      <c r="A658" s="11" t="s">
        <v>741</v>
      </c>
      <c r="B658" s="41">
        <v>45564</v>
      </c>
      <c r="C658" s="47" t="s">
        <v>1791</v>
      </c>
      <c r="D658" s="18" t="s">
        <v>24</v>
      </c>
      <c r="E658" s="47">
        <v>2.25</v>
      </c>
      <c r="F658" s="47" t="s">
        <v>20</v>
      </c>
      <c r="G658" s="47"/>
      <c r="H658" s="64">
        <f t="shared" si="49"/>
        <v>100000</v>
      </c>
      <c r="I658" s="15">
        <f t="shared" si="50"/>
        <v>-100000</v>
      </c>
      <c r="J658" s="16">
        <f t="shared" si="51"/>
        <v>-3622150</v>
      </c>
    </row>
    <row r="659" spans="1:10">
      <c r="A659" s="11" t="s">
        <v>742</v>
      </c>
      <c r="B659" s="41">
        <v>45564</v>
      </c>
      <c r="C659" s="47" t="s">
        <v>1791</v>
      </c>
      <c r="D659" s="18" t="s">
        <v>24</v>
      </c>
      <c r="E659" s="47">
        <v>2.25</v>
      </c>
      <c r="F659" s="47" t="s">
        <v>20</v>
      </c>
      <c r="G659" s="47"/>
      <c r="H659" s="64">
        <f t="shared" si="49"/>
        <v>100000</v>
      </c>
      <c r="I659" s="15">
        <f t="shared" si="50"/>
        <v>-100000</v>
      </c>
      <c r="J659" s="16">
        <f t="shared" si="51"/>
        <v>-3722150</v>
      </c>
    </row>
    <row r="660" spans="1:10">
      <c r="A660" s="11" t="s">
        <v>743</v>
      </c>
      <c r="B660" s="41">
        <v>45565</v>
      </c>
      <c r="C660" s="47" t="s">
        <v>1793</v>
      </c>
      <c r="D660" s="18" t="s">
        <v>108</v>
      </c>
      <c r="E660" s="47">
        <v>1.63</v>
      </c>
      <c r="F660" s="47" t="s">
        <v>17</v>
      </c>
      <c r="G660" s="47"/>
      <c r="H660" s="68">
        <f>$C$3*2</f>
        <v>200000</v>
      </c>
      <c r="I660" s="15">
        <f t="shared" si="50"/>
        <v>125999.99999999999</v>
      </c>
      <c r="J660" s="16">
        <f t="shared" si="51"/>
        <v>-3596150</v>
      </c>
    </row>
    <row r="661" spans="1:10">
      <c r="A661" s="11" t="s">
        <v>744</v>
      </c>
      <c r="B661" s="41">
        <v>45565</v>
      </c>
      <c r="C661" s="47" t="s">
        <v>1793</v>
      </c>
      <c r="D661" s="18" t="s">
        <v>110</v>
      </c>
      <c r="E661" s="47">
        <v>1.92</v>
      </c>
      <c r="F661" s="47" t="s">
        <v>17</v>
      </c>
      <c r="G661" s="47"/>
      <c r="H661" s="68">
        <f>$C$3*2</f>
        <v>200000</v>
      </c>
      <c r="I661" s="15">
        <f t="shared" si="50"/>
        <v>184000</v>
      </c>
      <c r="J661" s="16">
        <f t="shared" si="51"/>
        <v>-3412150</v>
      </c>
    </row>
    <row r="662" spans="1:10">
      <c r="A662" s="11" t="s">
        <v>745</v>
      </c>
      <c r="B662" s="41">
        <v>45565</v>
      </c>
      <c r="C662" s="47" t="s">
        <v>1794</v>
      </c>
      <c r="D662" s="14" t="s">
        <v>37</v>
      </c>
      <c r="E662" s="47">
        <v>1.63</v>
      </c>
      <c r="F662" s="47" t="s">
        <v>17</v>
      </c>
      <c r="G662" s="47"/>
      <c r="H662" s="68">
        <f t="shared" ref="H662:H664" si="52">$C$3*2</f>
        <v>200000</v>
      </c>
      <c r="I662" s="15">
        <f t="shared" si="50"/>
        <v>125999.99999999999</v>
      </c>
      <c r="J662" s="16">
        <f t="shared" si="51"/>
        <v>-3286150</v>
      </c>
    </row>
    <row r="663" spans="1:10">
      <c r="A663" s="11" t="s">
        <v>746</v>
      </c>
      <c r="B663" s="41">
        <v>45565</v>
      </c>
      <c r="C663" s="47" t="s">
        <v>1794</v>
      </c>
      <c r="D663" s="18" t="s">
        <v>108</v>
      </c>
      <c r="E663" s="47">
        <v>1.7</v>
      </c>
      <c r="F663" s="47" t="s">
        <v>17</v>
      </c>
      <c r="G663" s="47"/>
      <c r="H663" s="68">
        <f t="shared" si="52"/>
        <v>200000</v>
      </c>
      <c r="I663" s="15">
        <f t="shared" si="50"/>
        <v>140000</v>
      </c>
      <c r="J663" s="16">
        <f t="shared" si="51"/>
        <v>-3146150</v>
      </c>
    </row>
    <row r="664" spans="1:10">
      <c r="A664" s="11" t="s">
        <v>747</v>
      </c>
      <c r="B664" s="41">
        <v>45565</v>
      </c>
      <c r="C664" s="47" t="s">
        <v>1794</v>
      </c>
      <c r="D664" s="18" t="s">
        <v>110</v>
      </c>
      <c r="E664" s="47">
        <v>2.0499999999999998</v>
      </c>
      <c r="F664" s="47" t="s">
        <v>17</v>
      </c>
      <c r="G664" s="47"/>
      <c r="H664" s="68">
        <f t="shared" si="52"/>
        <v>200000</v>
      </c>
      <c r="I664" s="15">
        <f t="shared" si="50"/>
        <v>209999.99999999997</v>
      </c>
      <c r="J664" s="16">
        <f t="shared" si="51"/>
        <v>-2936150</v>
      </c>
    </row>
    <row r="665" spans="1:10">
      <c r="A665" s="11" t="s">
        <v>748</v>
      </c>
      <c r="B665" s="41">
        <v>45565</v>
      </c>
      <c r="C665" s="47" t="s">
        <v>1795</v>
      </c>
      <c r="D665" s="14" t="s">
        <v>16</v>
      </c>
      <c r="E665" s="47">
        <v>2.64</v>
      </c>
      <c r="F665" s="47" t="s">
        <v>20</v>
      </c>
      <c r="G665" s="47"/>
      <c r="H665" s="68">
        <f>$C$3*4</f>
        <v>400000</v>
      </c>
      <c r="I665" s="15">
        <f t="shared" si="50"/>
        <v>-400000</v>
      </c>
      <c r="J665" s="16">
        <f t="shared" si="51"/>
        <v>-3336150</v>
      </c>
    </row>
    <row r="666" spans="1:10">
      <c r="A666" s="11" t="s">
        <v>749</v>
      </c>
      <c r="B666" s="41">
        <v>45565</v>
      </c>
      <c r="C666" s="47" t="s">
        <v>1795</v>
      </c>
      <c r="D666" s="18" t="s">
        <v>22</v>
      </c>
      <c r="E666" s="47">
        <v>2.0499999999999998</v>
      </c>
      <c r="F666" s="47" t="s">
        <v>20</v>
      </c>
      <c r="G666" s="47"/>
      <c r="H666" s="68">
        <f t="shared" ref="H666:H670" si="53">$C$3*4</f>
        <v>400000</v>
      </c>
      <c r="I666" s="15">
        <f t="shared" si="50"/>
        <v>-400000</v>
      </c>
      <c r="J666" s="16">
        <f t="shared" si="51"/>
        <v>-3736150</v>
      </c>
    </row>
    <row r="667" spans="1:10">
      <c r="A667" s="11" t="s">
        <v>750</v>
      </c>
      <c r="B667" s="41">
        <v>45565</v>
      </c>
      <c r="C667" s="47" t="s">
        <v>1796</v>
      </c>
      <c r="D667" s="14" t="s">
        <v>16</v>
      </c>
      <c r="E667" s="47">
        <v>2.59</v>
      </c>
      <c r="F667" s="47" t="s">
        <v>17</v>
      </c>
      <c r="G667" s="50">
        <v>1.9</v>
      </c>
      <c r="H667" s="68">
        <f t="shared" si="53"/>
        <v>400000</v>
      </c>
      <c r="I667" s="15">
        <f t="shared" si="50"/>
        <v>359999.99999999994</v>
      </c>
      <c r="J667" s="16">
        <f t="shared" si="51"/>
        <v>-3376150</v>
      </c>
    </row>
    <row r="668" spans="1:10">
      <c r="A668" s="11" t="s">
        <v>751</v>
      </c>
      <c r="B668" s="41">
        <v>45565</v>
      </c>
      <c r="C668" s="47" t="s">
        <v>1796</v>
      </c>
      <c r="D668" s="14" t="s">
        <v>19</v>
      </c>
      <c r="E668" s="47">
        <v>6.25</v>
      </c>
      <c r="F668" s="47" t="s">
        <v>20</v>
      </c>
      <c r="G668" s="47"/>
      <c r="H668" s="68">
        <f t="shared" si="53"/>
        <v>400000</v>
      </c>
      <c r="I668" s="15">
        <f t="shared" si="50"/>
        <v>-400000</v>
      </c>
      <c r="J668" s="16">
        <f t="shared" si="51"/>
        <v>-3776150</v>
      </c>
    </row>
    <row r="669" spans="1:10">
      <c r="A669" s="11" t="s">
        <v>752</v>
      </c>
      <c r="B669" s="41">
        <v>45565</v>
      </c>
      <c r="C669" s="47" t="s">
        <v>1796</v>
      </c>
      <c r="D669" s="18" t="s">
        <v>24</v>
      </c>
      <c r="E669" s="47">
        <v>2.36</v>
      </c>
      <c r="F669" s="47" t="s">
        <v>17</v>
      </c>
      <c r="G669" s="50">
        <v>1.8</v>
      </c>
      <c r="H669" s="68">
        <f t="shared" si="53"/>
        <v>400000</v>
      </c>
      <c r="I669" s="15">
        <f t="shared" si="50"/>
        <v>320000</v>
      </c>
      <c r="J669" s="16">
        <f t="shared" si="51"/>
        <v>-3456150</v>
      </c>
    </row>
    <row r="670" spans="1:10">
      <c r="A670" s="11" t="s">
        <v>753</v>
      </c>
      <c r="B670" s="41">
        <v>45565</v>
      </c>
      <c r="C670" s="47" t="s">
        <v>1796</v>
      </c>
      <c r="D670" s="18" t="s">
        <v>72</v>
      </c>
      <c r="E670" s="47">
        <v>2.9</v>
      </c>
      <c r="F670" s="47" t="s">
        <v>20</v>
      </c>
      <c r="G670" s="47"/>
      <c r="H670" s="68">
        <f t="shared" si="53"/>
        <v>400000</v>
      </c>
      <c r="I670" s="15">
        <f t="shared" si="50"/>
        <v>-400000</v>
      </c>
      <c r="J670" s="16">
        <f t="shared" si="51"/>
        <v>-3856150</v>
      </c>
    </row>
    <row r="671" spans="1:10">
      <c r="A671" s="11" t="s">
        <v>754</v>
      </c>
      <c r="B671" s="41">
        <v>45565</v>
      </c>
      <c r="C671" s="47" t="s">
        <v>1797</v>
      </c>
      <c r="D671" s="14" t="s">
        <v>16</v>
      </c>
      <c r="E671" s="47">
        <v>3</v>
      </c>
      <c r="F671" s="47" t="s">
        <v>17</v>
      </c>
      <c r="G671" s="50">
        <v>2.2999999999999998</v>
      </c>
      <c r="H671" s="68">
        <f>$C$3*3</f>
        <v>300000</v>
      </c>
      <c r="I671" s="15">
        <f t="shared" si="50"/>
        <v>389999.99999999994</v>
      </c>
      <c r="J671" s="16">
        <f t="shared" si="51"/>
        <v>-3466150</v>
      </c>
    </row>
    <row r="672" spans="1:10">
      <c r="A672" s="11" t="s">
        <v>755</v>
      </c>
      <c r="B672" s="41">
        <v>45565</v>
      </c>
      <c r="C672" s="47" t="s">
        <v>1797</v>
      </c>
      <c r="D672" s="18" t="s">
        <v>72</v>
      </c>
      <c r="E672" s="47">
        <v>3.65</v>
      </c>
      <c r="F672" s="47" t="s">
        <v>17</v>
      </c>
      <c r="G672" s="50">
        <v>2.5</v>
      </c>
      <c r="H672" s="68">
        <f t="shared" ref="H672:H673" si="54">$C$3*3</f>
        <v>300000</v>
      </c>
      <c r="I672" s="15">
        <f t="shared" si="50"/>
        <v>450000</v>
      </c>
      <c r="J672" s="16">
        <f t="shared" si="51"/>
        <v>-3016150</v>
      </c>
    </row>
    <row r="673" spans="1:10">
      <c r="A673" s="11" t="s">
        <v>756</v>
      </c>
      <c r="B673" s="41">
        <v>45565</v>
      </c>
      <c r="C673" s="47" t="s">
        <v>1797</v>
      </c>
      <c r="D673" s="18" t="s">
        <v>28</v>
      </c>
      <c r="E673" s="47">
        <v>2.08</v>
      </c>
      <c r="F673" s="47" t="s">
        <v>17</v>
      </c>
      <c r="G673" s="50">
        <v>1.8</v>
      </c>
      <c r="H673" s="68">
        <f t="shared" si="54"/>
        <v>300000</v>
      </c>
      <c r="I673" s="15">
        <f t="shared" si="50"/>
        <v>240000</v>
      </c>
      <c r="J673" s="16">
        <f t="shared" si="51"/>
        <v>-2776150</v>
      </c>
    </row>
    <row r="674" spans="1:10">
      <c r="A674" s="11" t="s">
        <v>757</v>
      </c>
    </row>
    <row r="675" spans="1:10">
      <c r="A675" s="11" t="s">
        <v>758</v>
      </c>
    </row>
    <row r="676" spans="1:10">
      <c r="A676" s="11" t="s">
        <v>759</v>
      </c>
    </row>
    <row r="677" spans="1:10">
      <c r="A677" s="11" t="s">
        <v>760</v>
      </c>
    </row>
    <row r="678" spans="1:10">
      <c r="A678" s="11" t="s">
        <v>761</v>
      </c>
    </row>
    <row r="679" spans="1:10">
      <c r="A679" s="11" t="s">
        <v>762</v>
      </c>
    </row>
    <row r="680" spans="1:10">
      <c r="A680" s="11" t="s">
        <v>763</v>
      </c>
    </row>
    <row r="681" spans="1:10">
      <c r="A681" s="11" t="s">
        <v>764</v>
      </c>
    </row>
    <row r="682" spans="1:10">
      <c r="A682" s="11" t="s">
        <v>765</v>
      </c>
    </row>
    <row r="683" spans="1:10">
      <c r="A683" s="11" t="s">
        <v>766</v>
      </c>
    </row>
    <row r="684" spans="1:10">
      <c r="A684" s="11" t="s">
        <v>767</v>
      </c>
    </row>
    <row r="685" spans="1:10">
      <c r="A685" s="11" t="s">
        <v>768</v>
      </c>
    </row>
    <row r="686" spans="1:10">
      <c r="A686" s="11" t="s">
        <v>769</v>
      </c>
    </row>
    <row r="687" spans="1:10">
      <c r="A687" s="11" t="s">
        <v>770</v>
      </c>
    </row>
    <row r="688" spans="1:10">
      <c r="A688" s="11" t="s">
        <v>771</v>
      </c>
    </row>
    <row r="689" spans="1:1">
      <c r="A689" s="11" t="s">
        <v>772</v>
      </c>
    </row>
    <row r="690" spans="1:1">
      <c r="A690" s="11" t="s">
        <v>773</v>
      </c>
    </row>
    <row r="691" spans="1:1">
      <c r="A691" s="11" t="s">
        <v>774</v>
      </c>
    </row>
    <row r="692" spans="1:1">
      <c r="A692" s="11" t="s">
        <v>775</v>
      </c>
    </row>
    <row r="693" spans="1:1">
      <c r="A693" s="11" t="s">
        <v>776</v>
      </c>
    </row>
    <row r="694" spans="1:1">
      <c r="A694" s="11" t="s">
        <v>777</v>
      </c>
    </row>
    <row r="695" spans="1:1">
      <c r="A695" s="11" t="s">
        <v>778</v>
      </c>
    </row>
    <row r="696" spans="1:1">
      <c r="A696" s="11" t="s">
        <v>779</v>
      </c>
    </row>
    <row r="697" spans="1:1">
      <c r="A697" s="11" t="s">
        <v>780</v>
      </c>
    </row>
    <row r="698" spans="1:1">
      <c r="A698" s="11" t="s">
        <v>781</v>
      </c>
    </row>
    <row r="699" spans="1:1">
      <c r="A699" s="11" t="s">
        <v>782</v>
      </c>
    </row>
    <row r="700" spans="1:1">
      <c r="A700" s="11" t="s">
        <v>783</v>
      </c>
    </row>
    <row r="701" spans="1:1">
      <c r="A701" s="11" t="s">
        <v>784</v>
      </c>
    </row>
    <row r="702" spans="1:1">
      <c r="A702" s="11" t="s">
        <v>785</v>
      </c>
    </row>
    <row r="703" spans="1:1">
      <c r="A703" s="11" t="s">
        <v>786</v>
      </c>
    </row>
    <row r="704" spans="1:1">
      <c r="A704" s="11" t="s">
        <v>787</v>
      </c>
    </row>
    <row r="705" spans="1:1">
      <c r="A705" s="11" t="s">
        <v>788</v>
      </c>
    </row>
    <row r="706" spans="1:1">
      <c r="A706" s="11" t="s">
        <v>789</v>
      </c>
    </row>
    <row r="707" spans="1:1">
      <c r="A707" s="11" t="s">
        <v>790</v>
      </c>
    </row>
    <row r="708" spans="1:1">
      <c r="A708" s="11" t="s">
        <v>791</v>
      </c>
    </row>
    <row r="709" spans="1:1">
      <c r="A709" s="11" t="s">
        <v>792</v>
      </c>
    </row>
    <row r="710" spans="1:1">
      <c r="A710" s="11" t="s">
        <v>793</v>
      </c>
    </row>
    <row r="711" spans="1:1">
      <c r="A711" s="11" t="s">
        <v>794</v>
      </c>
    </row>
    <row r="712" spans="1:1">
      <c r="A712" s="11" t="s">
        <v>795</v>
      </c>
    </row>
    <row r="713" spans="1:1">
      <c r="A713" s="11" t="s">
        <v>796</v>
      </c>
    </row>
    <row r="714" spans="1:1">
      <c r="A714" s="11" t="s">
        <v>797</v>
      </c>
    </row>
    <row r="715" spans="1:1">
      <c r="A715" s="11" t="s">
        <v>798</v>
      </c>
    </row>
    <row r="716" spans="1:1">
      <c r="A716" s="11" t="s">
        <v>799</v>
      </c>
    </row>
    <row r="717" spans="1:1">
      <c r="A717" s="11" t="s">
        <v>800</v>
      </c>
    </row>
    <row r="718" spans="1:1">
      <c r="A718" s="11" t="s">
        <v>801</v>
      </c>
    </row>
    <row r="719" spans="1:1">
      <c r="A719" s="11" t="s">
        <v>802</v>
      </c>
    </row>
    <row r="720" spans="1:1">
      <c r="A720" s="11" t="s">
        <v>803</v>
      </c>
    </row>
    <row r="721" spans="1:1">
      <c r="A721" s="11" t="s">
        <v>804</v>
      </c>
    </row>
    <row r="722" spans="1:1">
      <c r="A722" s="11" t="s">
        <v>805</v>
      </c>
    </row>
    <row r="723" spans="1:1">
      <c r="A723" s="11" t="s">
        <v>806</v>
      </c>
    </row>
    <row r="724" spans="1:1">
      <c r="A724" s="11" t="s">
        <v>807</v>
      </c>
    </row>
    <row r="725" spans="1:1">
      <c r="A725" s="11" t="s">
        <v>808</v>
      </c>
    </row>
    <row r="726" spans="1:1">
      <c r="A726" s="11" t="s">
        <v>809</v>
      </c>
    </row>
    <row r="727" spans="1:1">
      <c r="A727" s="11" t="s">
        <v>810</v>
      </c>
    </row>
    <row r="728" spans="1:1">
      <c r="A728" s="11" t="s">
        <v>811</v>
      </c>
    </row>
    <row r="729" spans="1:1">
      <c r="A729" s="11" t="s">
        <v>812</v>
      </c>
    </row>
    <row r="730" spans="1:1">
      <c r="A730" s="11" t="s">
        <v>813</v>
      </c>
    </row>
    <row r="731" spans="1:1">
      <c r="A731" s="11" t="s">
        <v>814</v>
      </c>
    </row>
    <row r="732" spans="1:1">
      <c r="A732" s="11" t="s">
        <v>815</v>
      </c>
    </row>
    <row r="733" spans="1:1">
      <c r="A733" s="11" t="s">
        <v>816</v>
      </c>
    </row>
    <row r="734" spans="1:1">
      <c r="A734" s="11" t="s">
        <v>817</v>
      </c>
    </row>
    <row r="735" spans="1:1">
      <c r="A735" s="11" t="s">
        <v>818</v>
      </c>
    </row>
    <row r="736" spans="1:1">
      <c r="A736" s="11" t="s">
        <v>819</v>
      </c>
    </row>
    <row r="737" spans="1:1">
      <c r="A737" s="11" t="s">
        <v>820</v>
      </c>
    </row>
    <row r="738" spans="1:1">
      <c r="A738" s="11" t="s">
        <v>821</v>
      </c>
    </row>
    <row r="739" spans="1:1">
      <c r="A739" s="11" t="s">
        <v>822</v>
      </c>
    </row>
    <row r="740" spans="1:1">
      <c r="A740" s="11" t="s">
        <v>823</v>
      </c>
    </row>
    <row r="741" spans="1:1">
      <c r="A741" s="11" t="s">
        <v>824</v>
      </c>
    </row>
    <row r="742" spans="1:1">
      <c r="A742" s="11" t="s">
        <v>825</v>
      </c>
    </row>
    <row r="743" spans="1:1">
      <c r="A743" s="11" t="s">
        <v>826</v>
      </c>
    </row>
    <row r="744" spans="1:1">
      <c r="A744" s="11" t="s">
        <v>827</v>
      </c>
    </row>
    <row r="745" spans="1:1">
      <c r="A745" s="11" t="s">
        <v>828</v>
      </c>
    </row>
    <row r="746" spans="1:1">
      <c r="A746" s="11" t="s">
        <v>829</v>
      </c>
    </row>
    <row r="747" spans="1:1">
      <c r="A747" s="11" t="s">
        <v>830</v>
      </c>
    </row>
    <row r="748" spans="1:1">
      <c r="A748" s="11" t="s">
        <v>831</v>
      </c>
    </row>
    <row r="749" spans="1:1">
      <c r="A749" s="11" t="s">
        <v>832</v>
      </c>
    </row>
    <row r="750" spans="1:1">
      <c r="A750" s="11" t="s">
        <v>833</v>
      </c>
    </row>
    <row r="751" spans="1:1">
      <c r="A751" s="11" t="s">
        <v>834</v>
      </c>
    </row>
    <row r="752" spans="1:1">
      <c r="A752" s="11" t="s">
        <v>835</v>
      </c>
    </row>
    <row r="753" spans="1:1">
      <c r="A753" s="11" t="s">
        <v>836</v>
      </c>
    </row>
    <row r="754" spans="1:1">
      <c r="A754" s="11" t="s">
        <v>837</v>
      </c>
    </row>
    <row r="755" spans="1:1">
      <c r="A755" s="11" t="s">
        <v>838</v>
      </c>
    </row>
    <row r="756" spans="1:1">
      <c r="A756" s="11" t="s">
        <v>839</v>
      </c>
    </row>
    <row r="757" spans="1:1">
      <c r="A757" s="11" t="s">
        <v>840</v>
      </c>
    </row>
    <row r="758" spans="1:1">
      <c r="A758" s="11" t="s">
        <v>841</v>
      </c>
    </row>
    <row r="759" spans="1:1">
      <c r="A759" s="11" t="s">
        <v>842</v>
      </c>
    </row>
    <row r="760" spans="1:1">
      <c r="A760" s="11" t="s">
        <v>843</v>
      </c>
    </row>
    <row r="761" spans="1:1">
      <c r="A761" s="11" t="s">
        <v>844</v>
      </c>
    </row>
    <row r="762" spans="1:1">
      <c r="A762" s="11" t="s">
        <v>845</v>
      </c>
    </row>
    <row r="763" spans="1:1">
      <c r="A763" s="11" t="s">
        <v>846</v>
      </c>
    </row>
    <row r="764" spans="1:1">
      <c r="A764" s="11" t="s">
        <v>847</v>
      </c>
    </row>
    <row r="765" spans="1:1">
      <c r="A765" s="11" t="s">
        <v>848</v>
      </c>
    </row>
    <row r="766" spans="1:1">
      <c r="A766" s="11" t="s">
        <v>849</v>
      </c>
    </row>
    <row r="767" spans="1:1">
      <c r="A767" s="11" t="s">
        <v>850</v>
      </c>
    </row>
    <row r="768" spans="1:1">
      <c r="A768" s="11" t="s">
        <v>851</v>
      </c>
    </row>
    <row r="769" spans="1:1">
      <c r="A769" s="11" t="s">
        <v>852</v>
      </c>
    </row>
    <row r="770" spans="1:1">
      <c r="A770" s="11" t="s">
        <v>853</v>
      </c>
    </row>
    <row r="771" spans="1:1">
      <c r="A771" s="11" t="s">
        <v>854</v>
      </c>
    </row>
    <row r="772" spans="1:1">
      <c r="A772" s="11" t="s">
        <v>855</v>
      </c>
    </row>
    <row r="773" spans="1:1">
      <c r="A773" s="11" t="s">
        <v>856</v>
      </c>
    </row>
    <row r="774" spans="1:1">
      <c r="A774" s="11" t="s">
        <v>857</v>
      </c>
    </row>
    <row r="775" spans="1:1">
      <c r="A775" s="11" t="s">
        <v>858</v>
      </c>
    </row>
    <row r="776" spans="1:1">
      <c r="A776" s="11" t="s">
        <v>859</v>
      </c>
    </row>
    <row r="777" spans="1:1">
      <c r="A777" s="11" t="s">
        <v>860</v>
      </c>
    </row>
    <row r="778" spans="1:1">
      <c r="A778" s="11" t="s">
        <v>861</v>
      </c>
    </row>
    <row r="779" spans="1:1">
      <c r="A779" s="11" t="s">
        <v>862</v>
      </c>
    </row>
    <row r="780" spans="1:1">
      <c r="A780" s="11" t="s">
        <v>863</v>
      </c>
    </row>
    <row r="781" spans="1:1">
      <c r="A781" s="11" t="s">
        <v>864</v>
      </c>
    </row>
    <row r="782" spans="1:1">
      <c r="A782" s="11" t="s">
        <v>865</v>
      </c>
    </row>
    <row r="783" spans="1:1">
      <c r="A783" s="11" t="s">
        <v>866</v>
      </c>
    </row>
    <row r="784" spans="1:1">
      <c r="A784" s="11" t="s">
        <v>867</v>
      </c>
    </row>
    <row r="785" spans="1:1">
      <c r="A785" s="11" t="s">
        <v>868</v>
      </c>
    </row>
    <row r="786" spans="1:1">
      <c r="A786" s="11" t="s">
        <v>869</v>
      </c>
    </row>
    <row r="787" spans="1:1">
      <c r="A787" s="11" t="s">
        <v>870</v>
      </c>
    </row>
    <row r="788" spans="1:1">
      <c r="A788" s="11" t="s">
        <v>871</v>
      </c>
    </row>
    <row r="789" spans="1:1">
      <c r="A789" s="11" t="s">
        <v>872</v>
      </c>
    </row>
    <row r="790" spans="1:1">
      <c r="A790" s="11" t="s">
        <v>873</v>
      </c>
    </row>
    <row r="791" spans="1:1">
      <c r="A791" s="11" t="s">
        <v>874</v>
      </c>
    </row>
    <row r="792" spans="1:1">
      <c r="A792" s="11" t="s">
        <v>875</v>
      </c>
    </row>
    <row r="793" spans="1:1">
      <c r="A793" s="11" t="s">
        <v>876</v>
      </c>
    </row>
    <row r="794" spans="1:1">
      <c r="A794" s="11" t="s">
        <v>877</v>
      </c>
    </row>
    <row r="795" spans="1:1">
      <c r="A795" s="11" t="s">
        <v>878</v>
      </c>
    </row>
    <row r="796" spans="1:1">
      <c r="A796" s="11" t="s">
        <v>879</v>
      </c>
    </row>
    <row r="797" spans="1:1">
      <c r="A797" s="11" t="s">
        <v>880</v>
      </c>
    </row>
    <row r="798" spans="1:1">
      <c r="A798" s="11" t="s">
        <v>881</v>
      </c>
    </row>
    <row r="799" spans="1:1">
      <c r="A799" s="11" t="s">
        <v>882</v>
      </c>
    </row>
    <row r="800" spans="1:1">
      <c r="A800" s="11" t="s">
        <v>883</v>
      </c>
    </row>
    <row r="801" spans="1:1">
      <c r="A801" s="11" t="s">
        <v>884</v>
      </c>
    </row>
    <row r="802" spans="1:1">
      <c r="A802" s="11" t="s">
        <v>885</v>
      </c>
    </row>
    <row r="803" spans="1:1">
      <c r="A803" s="11" t="s">
        <v>886</v>
      </c>
    </row>
    <row r="804" spans="1:1">
      <c r="A804" s="11" t="s">
        <v>887</v>
      </c>
    </row>
    <row r="805" spans="1:1">
      <c r="A805" s="11" t="s">
        <v>888</v>
      </c>
    </row>
    <row r="806" spans="1:1">
      <c r="A806" s="11" t="s">
        <v>889</v>
      </c>
    </row>
    <row r="807" spans="1:1">
      <c r="A807" s="11" t="s">
        <v>890</v>
      </c>
    </row>
    <row r="808" spans="1:1">
      <c r="A808" s="11" t="s">
        <v>891</v>
      </c>
    </row>
    <row r="809" spans="1:1">
      <c r="A809" s="11" t="s">
        <v>892</v>
      </c>
    </row>
    <row r="810" spans="1:1">
      <c r="A810" s="11" t="s">
        <v>893</v>
      </c>
    </row>
    <row r="811" spans="1:1">
      <c r="A811" s="11" t="s">
        <v>894</v>
      </c>
    </row>
    <row r="812" spans="1:1">
      <c r="A812" s="11" t="s">
        <v>895</v>
      </c>
    </row>
    <row r="813" spans="1:1">
      <c r="A813" s="11" t="s">
        <v>896</v>
      </c>
    </row>
    <row r="814" spans="1:1">
      <c r="A814" s="11" t="s">
        <v>897</v>
      </c>
    </row>
    <row r="815" spans="1:1">
      <c r="A815" s="11" t="s">
        <v>898</v>
      </c>
    </row>
    <row r="816" spans="1:1">
      <c r="A816" s="11" t="s">
        <v>899</v>
      </c>
    </row>
    <row r="817" spans="1:1">
      <c r="A817" s="11" t="s">
        <v>900</v>
      </c>
    </row>
    <row r="818" spans="1:1">
      <c r="A818" s="11" t="s">
        <v>901</v>
      </c>
    </row>
    <row r="819" spans="1:1">
      <c r="A819" s="11" t="s">
        <v>902</v>
      </c>
    </row>
    <row r="820" spans="1:1">
      <c r="A820" s="11" t="s">
        <v>903</v>
      </c>
    </row>
    <row r="821" spans="1:1">
      <c r="A821" s="11" t="s">
        <v>904</v>
      </c>
    </row>
    <row r="822" spans="1:1">
      <c r="A822" s="11" t="s">
        <v>905</v>
      </c>
    </row>
    <row r="823" spans="1:1">
      <c r="A823" s="11" t="s">
        <v>906</v>
      </c>
    </row>
    <row r="824" spans="1:1">
      <c r="A824" s="11" t="s">
        <v>907</v>
      </c>
    </row>
    <row r="825" spans="1:1">
      <c r="A825" s="11" t="s">
        <v>908</v>
      </c>
    </row>
    <row r="826" spans="1:1">
      <c r="A826" s="11" t="s">
        <v>909</v>
      </c>
    </row>
    <row r="827" spans="1:1">
      <c r="A827" s="11" t="s">
        <v>910</v>
      </c>
    </row>
    <row r="828" spans="1:1">
      <c r="A828" s="11" t="s">
        <v>911</v>
      </c>
    </row>
    <row r="829" spans="1:1">
      <c r="A829" s="11" t="s">
        <v>912</v>
      </c>
    </row>
    <row r="830" spans="1:1">
      <c r="A830" s="11" t="s">
        <v>913</v>
      </c>
    </row>
    <row r="831" spans="1:1">
      <c r="A831" s="11" t="s">
        <v>914</v>
      </c>
    </row>
    <row r="832" spans="1:1">
      <c r="A832" s="11" t="s">
        <v>915</v>
      </c>
    </row>
    <row r="833" spans="1:1">
      <c r="A833" s="11" t="s">
        <v>916</v>
      </c>
    </row>
    <row r="834" spans="1:1">
      <c r="A834" s="11" t="s">
        <v>917</v>
      </c>
    </row>
    <row r="835" spans="1:1">
      <c r="A835" s="11" t="s">
        <v>918</v>
      </c>
    </row>
    <row r="836" spans="1:1">
      <c r="A836" s="11" t="s">
        <v>919</v>
      </c>
    </row>
    <row r="837" spans="1:1">
      <c r="A837" s="11" t="s">
        <v>920</v>
      </c>
    </row>
    <row r="838" spans="1:1">
      <c r="A838" s="11" t="s">
        <v>921</v>
      </c>
    </row>
    <row r="839" spans="1:1">
      <c r="A839" s="11" t="s">
        <v>922</v>
      </c>
    </row>
    <row r="840" spans="1:1">
      <c r="A840" s="11" t="s">
        <v>923</v>
      </c>
    </row>
    <row r="841" spans="1:1">
      <c r="A841" s="11" t="s">
        <v>924</v>
      </c>
    </row>
    <row r="842" spans="1:1">
      <c r="A842" s="11" t="s">
        <v>925</v>
      </c>
    </row>
    <row r="843" spans="1:1">
      <c r="A843" s="11" t="s">
        <v>926</v>
      </c>
    </row>
    <row r="844" spans="1:1">
      <c r="A844" s="11" t="s">
        <v>927</v>
      </c>
    </row>
    <row r="845" spans="1:1">
      <c r="A845" s="11" t="s">
        <v>928</v>
      </c>
    </row>
    <row r="846" spans="1:1">
      <c r="A846" s="11" t="s">
        <v>929</v>
      </c>
    </row>
    <row r="847" spans="1:1">
      <c r="A847" s="11" t="s">
        <v>930</v>
      </c>
    </row>
    <row r="848" spans="1:1">
      <c r="A848" s="11" t="s">
        <v>931</v>
      </c>
    </row>
    <row r="849" spans="1:1">
      <c r="A849" s="11" t="s">
        <v>932</v>
      </c>
    </row>
    <row r="850" spans="1:1">
      <c r="A850" s="11" t="s">
        <v>933</v>
      </c>
    </row>
    <row r="851" spans="1:1">
      <c r="A851" s="11" t="s">
        <v>934</v>
      </c>
    </row>
    <row r="852" spans="1:1">
      <c r="A852" s="11" t="s">
        <v>935</v>
      </c>
    </row>
    <row r="853" spans="1:1">
      <c r="A853" s="11" t="s">
        <v>936</v>
      </c>
    </row>
    <row r="854" spans="1:1">
      <c r="A854" s="11" t="s">
        <v>937</v>
      </c>
    </row>
    <row r="855" spans="1:1">
      <c r="A855" s="11" t="s">
        <v>938</v>
      </c>
    </row>
    <row r="856" spans="1:1">
      <c r="A856" s="11" t="s">
        <v>939</v>
      </c>
    </row>
    <row r="857" spans="1:1">
      <c r="A857" s="11" t="s">
        <v>940</v>
      </c>
    </row>
    <row r="858" spans="1:1">
      <c r="A858" s="11" t="s">
        <v>941</v>
      </c>
    </row>
    <row r="859" spans="1:1">
      <c r="A859" s="11" t="s">
        <v>942</v>
      </c>
    </row>
    <row r="860" spans="1:1">
      <c r="A860" s="11" t="s">
        <v>943</v>
      </c>
    </row>
    <row r="861" spans="1:1">
      <c r="A861" s="11" t="s">
        <v>944</v>
      </c>
    </row>
    <row r="862" spans="1:1">
      <c r="A862" s="11" t="s">
        <v>945</v>
      </c>
    </row>
    <row r="863" spans="1:1">
      <c r="A863" s="11" t="s">
        <v>946</v>
      </c>
    </row>
    <row r="864" spans="1:1">
      <c r="A864" s="11" t="s">
        <v>947</v>
      </c>
    </row>
    <row r="865" spans="1:1">
      <c r="A865" s="11" t="s">
        <v>948</v>
      </c>
    </row>
    <row r="866" spans="1:1">
      <c r="A866" s="11" t="s">
        <v>949</v>
      </c>
    </row>
    <row r="867" spans="1:1">
      <c r="A867" s="11" t="s">
        <v>950</v>
      </c>
    </row>
    <row r="868" spans="1:1">
      <c r="A868" s="11" t="s">
        <v>951</v>
      </c>
    </row>
    <row r="869" spans="1:1">
      <c r="A869" s="11" t="s">
        <v>952</v>
      </c>
    </row>
    <row r="870" spans="1:1">
      <c r="A870" s="11" t="s">
        <v>953</v>
      </c>
    </row>
    <row r="871" spans="1:1">
      <c r="A871" s="11" t="s">
        <v>954</v>
      </c>
    </row>
    <row r="872" spans="1:1">
      <c r="A872" s="11" t="s">
        <v>955</v>
      </c>
    </row>
    <row r="873" spans="1:1">
      <c r="A873" s="11" t="s">
        <v>956</v>
      </c>
    </row>
    <row r="874" spans="1:1">
      <c r="A874" s="11" t="s">
        <v>957</v>
      </c>
    </row>
    <row r="875" spans="1:1">
      <c r="A875" s="11" t="s">
        <v>958</v>
      </c>
    </row>
    <row r="876" spans="1:1">
      <c r="A876" s="11" t="s">
        <v>959</v>
      </c>
    </row>
    <row r="877" spans="1:1">
      <c r="A877" s="11" t="s">
        <v>960</v>
      </c>
    </row>
    <row r="878" spans="1:1">
      <c r="A878" s="11" t="s">
        <v>961</v>
      </c>
    </row>
    <row r="879" spans="1:1">
      <c r="A879" s="11" t="s">
        <v>962</v>
      </c>
    </row>
    <row r="880" spans="1:1">
      <c r="A880" s="11" t="s">
        <v>963</v>
      </c>
    </row>
    <row r="881" spans="1:1">
      <c r="A881" s="11" t="s">
        <v>964</v>
      </c>
    </row>
    <row r="882" spans="1:1">
      <c r="A882" s="11" t="s">
        <v>965</v>
      </c>
    </row>
    <row r="883" spans="1:1">
      <c r="A883" s="11" t="s">
        <v>966</v>
      </c>
    </row>
    <row r="884" spans="1:1">
      <c r="A884" s="11" t="s">
        <v>967</v>
      </c>
    </row>
    <row r="885" spans="1:1">
      <c r="A885" s="11" t="s">
        <v>968</v>
      </c>
    </row>
    <row r="886" spans="1:1">
      <c r="A886" s="11" t="s">
        <v>969</v>
      </c>
    </row>
    <row r="887" spans="1:1">
      <c r="A887" s="11" t="s">
        <v>970</v>
      </c>
    </row>
    <row r="888" spans="1:1">
      <c r="A888" s="11" t="s">
        <v>971</v>
      </c>
    </row>
    <row r="889" spans="1:1">
      <c r="A889" s="11" t="s">
        <v>972</v>
      </c>
    </row>
    <row r="890" spans="1:1">
      <c r="A890" s="11" t="s">
        <v>973</v>
      </c>
    </row>
    <row r="891" spans="1:1">
      <c r="A891" s="11" t="s">
        <v>974</v>
      </c>
    </row>
    <row r="892" spans="1:1">
      <c r="A892" s="11" t="s">
        <v>975</v>
      </c>
    </row>
    <row r="893" spans="1:1">
      <c r="A893" s="11" t="s">
        <v>976</v>
      </c>
    </row>
    <row r="894" spans="1:1">
      <c r="A894" s="11" t="s">
        <v>977</v>
      </c>
    </row>
    <row r="895" spans="1:1">
      <c r="A895" s="11" t="s">
        <v>978</v>
      </c>
    </row>
    <row r="896" spans="1:1">
      <c r="A896" s="11" t="s">
        <v>979</v>
      </c>
    </row>
    <row r="897" spans="1:1">
      <c r="A897" s="11" t="s">
        <v>980</v>
      </c>
    </row>
    <row r="898" spans="1:1">
      <c r="A898" s="11" t="s">
        <v>981</v>
      </c>
    </row>
    <row r="899" spans="1:1">
      <c r="A899" s="11" t="s">
        <v>982</v>
      </c>
    </row>
    <row r="900" spans="1:1">
      <c r="A900" s="11" t="s">
        <v>983</v>
      </c>
    </row>
    <row r="901" spans="1:1">
      <c r="A901" s="11" t="s">
        <v>984</v>
      </c>
    </row>
    <row r="902" spans="1:1">
      <c r="A902" s="11" t="s">
        <v>985</v>
      </c>
    </row>
    <row r="903" spans="1:1">
      <c r="A903" s="11" t="s">
        <v>986</v>
      </c>
    </row>
    <row r="904" spans="1:1">
      <c r="A904" s="11" t="s">
        <v>987</v>
      </c>
    </row>
    <row r="905" spans="1:1">
      <c r="A905" s="11" t="s">
        <v>988</v>
      </c>
    </row>
    <row r="906" spans="1:1">
      <c r="A906" s="11" t="s">
        <v>989</v>
      </c>
    </row>
    <row r="907" spans="1:1">
      <c r="A907" s="11" t="s">
        <v>990</v>
      </c>
    </row>
    <row r="908" spans="1:1">
      <c r="A908" s="11" t="s">
        <v>991</v>
      </c>
    </row>
    <row r="909" spans="1:1">
      <c r="A909" s="11" t="s">
        <v>992</v>
      </c>
    </row>
    <row r="910" spans="1:1">
      <c r="A910" s="11" t="s">
        <v>993</v>
      </c>
    </row>
    <row r="911" spans="1:1">
      <c r="A911" s="11" t="s">
        <v>994</v>
      </c>
    </row>
    <row r="912" spans="1:1">
      <c r="A912" s="11" t="s">
        <v>995</v>
      </c>
    </row>
    <row r="913" spans="1:1">
      <c r="A913" s="11" t="s">
        <v>996</v>
      </c>
    </row>
    <row r="914" spans="1:1">
      <c r="A914" s="11" t="s">
        <v>997</v>
      </c>
    </row>
    <row r="915" spans="1:1">
      <c r="A915" s="11" t="s">
        <v>998</v>
      </c>
    </row>
    <row r="916" spans="1:1">
      <c r="A916" s="11" t="s">
        <v>999</v>
      </c>
    </row>
    <row r="917" spans="1:1">
      <c r="A917" s="11" t="s">
        <v>1000</v>
      </c>
    </row>
    <row r="918" spans="1:1">
      <c r="A918" s="11" t="s">
        <v>1001</v>
      </c>
    </row>
    <row r="919" spans="1:1">
      <c r="A919" s="11" t="s">
        <v>1002</v>
      </c>
    </row>
    <row r="920" spans="1:1">
      <c r="A920" s="11" t="s">
        <v>1003</v>
      </c>
    </row>
    <row r="921" spans="1:1">
      <c r="A921" s="11" t="s">
        <v>1004</v>
      </c>
    </row>
    <row r="922" spans="1:1">
      <c r="A922" s="11" t="s">
        <v>1005</v>
      </c>
    </row>
    <row r="923" spans="1:1">
      <c r="A923" s="11" t="s">
        <v>1006</v>
      </c>
    </row>
    <row r="924" spans="1:1">
      <c r="A924" s="11" t="s">
        <v>1007</v>
      </c>
    </row>
    <row r="925" spans="1:1">
      <c r="A925" s="11" t="s">
        <v>1008</v>
      </c>
    </row>
    <row r="926" spans="1:1">
      <c r="A926" s="11" t="s">
        <v>1009</v>
      </c>
    </row>
    <row r="927" spans="1:1">
      <c r="A927" s="11" t="s">
        <v>1010</v>
      </c>
    </row>
    <row r="928" spans="1:1">
      <c r="A928" s="11" t="s">
        <v>1011</v>
      </c>
    </row>
    <row r="929" spans="1:1">
      <c r="A929" s="11" t="s">
        <v>1012</v>
      </c>
    </row>
    <row r="930" spans="1:1">
      <c r="A930" s="11" t="s">
        <v>1013</v>
      </c>
    </row>
    <row r="931" spans="1:1">
      <c r="A931" s="11" t="s">
        <v>1014</v>
      </c>
    </row>
    <row r="932" spans="1:1">
      <c r="A932" s="11" t="s">
        <v>1015</v>
      </c>
    </row>
    <row r="933" spans="1:1">
      <c r="A933" s="11" t="s">
        <v>1016</v>
      </c>
    </row>
    <row r="934" spans="1:1">
      <c r="A934" s="11" t="s">
        <v>1017</v>
      </c>
    </row>
    <row r="935" spans="1:1">
      <c r="A935" s="11" t="s">
        <v>1018</v>
      </c>
    </row>
    <row r="936" spans="1:1">
      <c r="A936" s="11" t="s">
        <v>1019</v>
      </c>
    </row>
    <row r="937" spans="1:1">
      <c r="A937" s="11" t="s">
        <v>1020</v>
      </c>
    </row>
    <row r="938" spans="1:1">
      <c r="A938" s="11" t="s">
        <v>1021</v>
      </c>
    </row>
    <row r="939" spans="1:1">
      <c r="A939" s="11" t="s">
        <v>1022</v>
      </c>
    </row>
    <row r="940" spans="1:1">
      <c r="A940" s="11" t="s">
        <v>1023</v>
      </c>
    </row>
    <row r="941" spans="1:1">
      <c r="A941" s="11" t="s">
        <v>1024</v>
      </c>
    </row>
    <row r="942" spans="1:1">
      <c r="A942" s="11" t="s">
        <v>1025</v>
      </c>
    </row>
    <row r="943" spans="1:1">
      <c r="A943" s="11" t="s">
        <v>1026</v>
      </c>
    </row>
    <row r="944" spans="1:1">
      <c r="A944" s="11" t="s">
        <v>1027</v>
      </c>
    </row>
    <row r="945" spans="1:1">
      <c r="A945" s="11" t="s">
        <v>1028</v>
      </c>
    </row>
    <row r="946" spans="1:1">
      <c r="A946" s="11" t="s">
        <v>1029</v>
      </c>
    </row>
    <row r="947" spans="1:1">
      <c r="A947" s="11" t="s">
        <v>1030</v>
      </c>
    </row>
    <row r="948" spans="1:1">
      <c r="A948" s="11" t="s">
        <v>1031</v>
      </c>
    </row>
    <row r="949" spans="1:1">
      <c r="A949" s="11" t="s">
        <v>1032</v>
      </c>
    </row>
    <row r="950" spans="1:1">
      <c r="A950" s="11" t="s">
        <v>1033</v>
      </c>
    </row>
    <row r="951" spans="1:1">
      <c r="A951" s="11" t="s">
        <v>1034</v>
      </c>
    </row>
    <row r="952" spans="1:1">
      <c r="A952" s="11" t="s">
        <v>1035</v>
      </c>
    </row>
    <row r="953" spans="1:1">
      <c r="A953" s="11" t="s">
        <v>1036</v>
      </c>
    </row>
    <row r="954" spans="1:1">
      <c r="A954" s="11" t="s">
        <v>1037</v>
      </c>
    </row>
    <row r="955" spans="1:1">
      <c r="A955" s="11" t="s">
        <v>1038</v>
      </c>
    </row>
    <row r="956" spans="1:1">
      <c r="A956" s="11" t="s">
        <v>1039</v>
      </c>
    </row>
    <row r="957" spans="1:1">
      <c r="A957" s="11" t="s">
        <v>1040</v>
      </c>
    </row>
    <row r="958" spans="1:1">
      <c r="A958" s="11" t="s">
        <v>1041</v>
      </c>
    </row>
    <row r="959" spans="1:1">
      <c r="A959" s="11" t="s">
        <v>1042</v>
      </c>
    </row>
    <row r="960" spans="1:1">
      <c r="A960" s="11" t="s">
        <v>1043</v>
      </c>
    </row>
    <row r="961" spans="1:1">
      <c r="A961" s="11" t="s">
        <v>1044</v>
      </c>
    </row>
    <row r="962" spans="1:1">
      <c r="A962" s="11" t="s">
        <v>1045</v>
      </c>
    </row>
    <row r="963" spans="1:1">
      <c r="A963" s="11" t="s">
        <v>1046</v>
      </c>
    </row>
    <row r="964" spans="1:1">
      <c r="A964" s="11" t="s">
        <v>1047</v>
      </c>
    </row>
    <row r="965" spans="1:1">
      <c r="A965" s="11" t="s">
        <v>1048</v>
      </c>
    </row>
    <row r="966" spans="1:1">
      <c r="A966" s="11" t="s">
        <v>1049</v>
      </c>
    </row>
    <row r="967" spans="1:1">
      <c r="A967" s="11" t="s">
        <v>1050</v>
      </c>
    </row>
    <row r="968" spans="1:1">
      <c r="A968" s="11" t="s">
        <v>1051</v>
      </c>
    </row>
    <row r="969" spans="1:1">
      <c r="A969" s="11" t="s">
        <v>1052</v>
      </c>
    </row>
    <row r="970" spans="1:1">
      <c r="A970" s="11" t="s">
        <v>1053</v>
      </c>
    </row>
    <row r="971" spans="1:1">
      <c r="A971" s="11" t="s">
        <v>1054</v>
      </c>
    </row>
    <row r="972" spans="1:1">
      <c r="A972" s="11" t="s">
        <v>1055</v>
      </c>
    </row>
    <row r="973" spans="1:1">
      <c r="A973" s="11" t="s">
        <v>1056</v>
      </c>
    </row>
    <row r="974" spans="1:1">
      <c r="A974" s="11" t="s">
        <v>1057</v>
      </c>
    </row>
    <row r="975" spans="1:1">
      <c r="A975" s="11" t="s">
        <v>1058</v>
      </c>
    </row>
    <row r="976" spans="1:1">
      <c r="A976" s="11" t="s">
        <v>1059</v>
      </c>
    </row>
    <row r="977" spans="1:1">
      <c r="A977" s="11" t="s">
        <v>1060</v>
      </c>
    </row>
    <row r="978" spans="1:1">
      <c r="A978" s="11" t="s">
        <v>1061</v>
      </c>
    </row>
    <row r="979" spans="1:1">
      <c r="A979" s="11" t="s">
        <v>1062</v>
      </c>
    </row>
    <row r="980" spans="1:1">
      <c r="A980" s="11" t="s">
        <v>1063</v>
      </c>
    </row>
    <row r="981" spans="1:1">
      <c r="A981" s="11" t="s">
        <v>1064</v>
      </c>
    </row>
    <row r="982" spans="1:1">
      <c r="A982" s="11" t="s">
        <v>1065</v>
      </c>
    </row>
    <row r="983" spans="1:1">
      <c r="A983" s="11" t="s">
        <v>1066</v>
      </c>
    </row>
    <row r="984" spans="1:1">
      <c r="A984" s="11" t="s">
        <v>1067</v>
      </c>
    </row>
    <row r="985" spans="1:1">
      <c r="A985" s="11" t="s">
        <v>1068</v>
      </c>
    </row>
    <row r="986" spans="1:1">
      <c r="A986" s="11" t="s">
        <v>1069</v>
      </c>
    </row>
    <row r="987" spans="1:1">
      <c r="A987" s="11" t="s">
        <v>1070</v>
      </c>
    </row>
    <row r="988" spans="1:1">
      <c r="A988" s="11" t="s">
        <v>1071</v>
      </c>
    </row>
    <row r="989" spans="1:1">
      <c r="A989" s="11" t="s">
        <v>1072</v>
      </c>
    </row>
    <row r="990" spans="1:1">
      <c r="A990" s="11" t="s">
        <v>1073</v>
      </c>
    </row>
    <row r="991" spans="1:1">
      <c r="A991" s="11" t="s">
        <v>1074</v>
      </c>
    </row>
    <row r="992" spans="1:1">
      <c r="A992" s="11" t="s">
        <v>1075</v>
      </c>
    </row>
    <row r="993" spans="1:1">
      <c r="A993" s="11" t="s">
        <v>1076</v>
      </c>
    </row>
    <row r="994" spans="1:1">
      <c r="A994" s="11" t="s">
        <v>1077</v>
      </c>
    </row>
    <row r="995" spans="1:1">
      <c r="A995" s="11" t="s">
        <v>1078</v>
      </c>
    </row>
    <row r="996" spans="1:1">
      <c r="A996" s="11" t="s">
        <v>1079</v>
      </c>
    </row>
    <row r="997" spans="1:1">
      <c r="A997" s="11" t="s">
        <v>1080</v>
      </c>
    </row>
    <row r="998" spans="1:1">
      <c r="A998" s="11" t="s">
        <v>1081</v>
      </c>
    </row>
    <row r="999" spans="1:1">
      <c r="A999" s="11" t="s">
        <v>1082</v>
      </c>
    </row>
    <row r="1000" spans="1:1">
      <c r="A1000" s="11" t="s">
        <v>1083</v>
      </c>
    </row>
    <row r="1001" spans="1:1">
      <c r="A1001" s="11" t="s">
        <v>1084</v>
      </c>
    </row>
    <row r="1002" spans="1:1">
      <c r="A1002" s="11" t="s">
        <v>1085</v>
      </c>
    </row>
    <row r="1003" spans="1:1">
      <c r="A1003" s="11" t="s">
        <v>1086</v>
      </c>
    </row>
    <row r="1004" spans="1:1">
      <c r="A1004" s="11" t="s">
        <v>1087</v>
      </c>
    </row>
    <row r="1005" spans="1:1">
      <c r="A1005" s="11" t="s">
        <v>1088</v>
      </c>
    </row>
    <row r="1006" spans="1:1">
      <c r="A1006" s="11" t="s">
        <v>1089</v>
      </c>
    </row>
    <row r="1007" spans="1:1">
      <c r="A1007" s="11" t="s">
        <v>1090</v>
      </c>
    </row>
    <row r="1008" spans="1:1">
      <c r="A1008" s="11" t="s">
        <v>1091</v>
      </c>
    </row>
    <row r="1009" spans="1:1">
      <c r="A1009" s="11" t="s">
        <v>1092</v>
      </c>
    </row>
    <row r="1010" spans="1:1">
      <c r="A1010" s="11" t="s">
        <v>1093</v>
      </c>
    </row>
    <row r="1011" spans="1:1">
      <c r="A1011" s="11" t="s">
        <v>1094</v>
      </c>
    </row>
    <row r="1012" spans="1:1">
      <c r="A1012" s="11" t="s">
        <v>1095</v>
      </c>
    </row>
    <row r="1013" spans="1:1">
      <c r="A1013" s="11" t="s">
        <v>1096</v>
      </c>
    </row>
    <row r="1014" spans="1:1">
      <c r="A1014" s="11" t="s">
        <v>1097</v>
      </c>
    </row>
    <row r="1015" spans="1:1">
      <c r="A1015" s="11" t="s">
        <v>1098</v>
      </c>
    </row>
    <row r="1016" spans="1:1">
      <c r="A1016" s="11" t="s">
        <v>1099</v>
      </c>
    </row>
    <row r="1017" spans="1:1">
      <c r="A1017" s="11" t="s">
        <v>1100</v>
      </c>
    </row>
    <row r="1018" spans="1:1">
      <c r="A1018" s="11" t="s">
        <v>1101</v>
      </c>
    </row>
    <row r="1019" spans="1:1">
      <c r="A1019" s="11" t="s">
        <v>1102</v>
      </c>
    </row>
    <row r="1020" spans="1:1">
      <c r="A1020" s="11" t="s">
        <v>1103</v>
      </c>
    </row>
    <row r="1021" spans="1:1">
      <c r="A1021" s="11" t="s">
        <v>1104</v>
      </c>
    </row>
    <row r="1022" spans="1:1">
      <c r="A1022" s="11" t="s">
        <v>1105</v>
      </c>
    </row>
    <row r="1023" spans="1:1">
      <c r="A1023" s="11" t="s">
        <v>1106</v>
      </c>
    </row>
    <row r="1024" spans="1:1">
      <c r="A1024" s="11" t="s">
        <v>1107</v>
      </c>
    </row>
    <row r="1025" spans="1:1">
      <c r="A1025" s="11" t="s">
        <v>1108</v>
      </c>
    </row>
    <row r="1026" spans="1:1">
      <c r="A1026" s="11" t="s">
        <v>1109</v>
      </c>
    </row>
    <row r="1027" spans="1:1">
      <c r="A1027" s="11" t="s">
        <v>1110</v>
      </c>
    </row>
    <row r="1028" spans="1:1">
      <c r="A1028" s="11" t="s">
        <v>1111</v>
      </c>
    </row>
    <row r="1029" spans="1:1">
      <c r="A1029" s="11" t="s">
        <v>1112</v>
      </c>
    </row>
    <row r="1030" spans="1:1">
      <c r="A1030" s="11" t="s">
        <v>1113</v>
      </c>
    </row>
    <row r="1031" spans="1:1">
      <c r="A1031" s="11" t="s">
        <v>1114</v>
      </c>
    </row>
    <row r="1032" spans="1:1">
      <c r="A1032" s="11" t="s">
        <v>1115</v>
      </c>
    </row>
    <row r="1033" spans="1:1">
      <c r="A1033" s="11" t="s">
        <v>1116</v>
      </c>
    </row>
    <row r="1034" spans="1:1">
      <c r="A1034" s="11" t="s">
        <v>1117</v>
      </c>
    </row>
    <row r="1035" spans="1:1">
      <c r="A1035" s="11" t="s">
        <v>1118</v>
      </c>
    </row>
    <row r="1036" spans="1:1">
      <c r="A1036" s="11" t="s">
        <v>1119</v>
      </c>
    </row>
    <row r="1037" spans="1:1">
      <c r="A1037" s="11" t="s">
        <v>1120</v>
      </c>
    </row>
    <row r="1038" spans="1:1">
      <c r="A1038" s="11" t="s">
        <v>1121</v>
      </c>
    </row>
    <row r="1039" spans="1:1">
      <c r="A1039" s="11" t="s">
        <v>1122</v>
      </c>
    </row>
    <row r="1040" spans="1:1">
      <c r="A1040" s="11" t="s">
        <v>1123</v>
      </c>
    </row>
    <row r="1041" spans="1:1">
      <c r="A1041" s="11" t="s">
        <v>1124</v>
      </c>
    </row>
    <row r="1042" spans="1:1">
      <c r="A1042" s="11" t="s">
        <v>1125</v>
      </c>
    </row>
    <row r="1043" spans="1:1">
      <c r="A1043" s="11" t="s">
        <v>1126</v>
      </c>
    </row>
    <row r="1044" spans="1:1">
      <c r="A1044" s="11" t="s">
        <v>1127</v>
      </c>
    </row>
    <row r="1045" spans="1:1">
      <c r="A1045" s="11" t="s">
        <v>1128</v>
      </c>
    </row>
    <row r="1046" spans="1:1">
      <c r="A1046" s="11" t="s">
        <v>1129</v>
      </c>
    </row>
    <row r="1047" spans="1:1">
      <c r="A1047" s="11" t="s">
        <v>1130</v>
      </c>
    </row>
    <row r="1048" spans="1:1">
      <c r="A1048" s="11" t="s">
        <v>1131</v>
      </c>
    </row>
    <row r="1049" spans="1:1">
      <c r="A1049" s="11" t="s">
        <v>1132</v>
      </c>
    </row>
    <row r="1050" spans="1:1">
      <c r="A1050" s="11" t="s">
        <v>1133</v>
      </c>
    </row>
    <row r="1051" spans="1:1">
      <c r="A1051" s="11" t="s">
        <v>1134</v>
      </c>
    </row>
    <row r="1052" spans="1:1">
      <c r="A1052" s="11" t="s">
        <v>1135</v>
      </c>
    </row>
    <row r="1053" spans="1:1">
      <c r="A1053" s="11" t="s">
        <v>1136</v>
      </c>
    </row>
    <row r="1054" spans="1:1">
      <c r="A1054" s="11" t="s">
        <v>1137</v>
      </c>
    </row>
    <row r="1055" spans="1:1">
      <c r="A1055" s="11" t="s">
        <v>1138</v>
      </c>
    </row>
    <row r="1056" spans="1:1">
      <c r="A1056" s="11" t="s">
        <v>1139</v>
      </c>
    </row>
    <row r="1057" spans="1:1">
      <c r="A1057" s="11" t="s">
        <v>1140</v>
      </c>
    </row>
    <row r="1058" spans="1:1">
      <c r="A1058" s="11" t="s">
        <v>1141</v>
      </c>
    </row>
    <row r="1059" spans="1:1">
      <c r="A1059" s="11" t="s">
        <v>1142</v>
      </c>
    </row>
    <row r="1060" spans="1:1">
      <c r="A1060" s="11" t="s">
        <v>1143</v>
      </c>
    </row>
    <row r="1061" spans="1:1">
      <c r="A1061" s="11" t="s">
        <v>1144</v>
      </c>
    </row>
    <row r="1062" spans="1:1">
      <c r="A1062" s="11" t="s">
        <v>1145</v>
      </c>
    </row>
    <row r="1063" spans="1:1">
      <c r="A1063" s="11" t="s">
        <v>1146</v>
      </c>
    </row>
    <row r="1064" spans="1:1">
      <c r="A1064" s="11" t="s">
        <v>1147</v>
      </c>
    </row>
    <row r="1065" spans="1:1">
      <c r="A1065" s="11" t="s">
        <v>1148</v>
      </c>
    </row>
    <row r="1066" spans="1:1">
      <c r="A1066" s="11" t="s">
        <v>1149</v>
      </c>
    </row>
    <row r="1067" spans="1:1">
      <c r="A1067" s="11" t="s">
        <v>1150</v>
      </c>
    </row>
    <row r="1068" spans="1:1">
      <c r="A1068" s="11" t="s">
        <v>1151</v>
      </c>
    </row>
    <row r="1069" spans="1:1">
      <c r="A1069" s="11" t="s">
        <v>1152</v>
      </c>
    </row>
    <row r="1070" spans="1:1">
      <c r="A1070" s="11" t="s">
        <v>1153</v>
      </c>
    </row>
    <row r="1071" spans="1:1">
      <c r="A1071" s="11" t="s">
        <v>1154</v>
      </c>
    </row>
    <row r="1072" spans="1:1">
      <c r="A1072" s="11" t="s">
        <v>1155</v>
      </c>
    </row>
    <row r="1073" spans="1:1">
      <c r="A1073" s="11" t="s">
        <v>1156</v>
      </c>
    </row>
    <row r="1074" spans="1:1">
      <c r="A1074" s="11" t="s">
        <v>1157</v>
      </c>
    </row>
    <row r="1075" spans="1:1">
      <c r="A1075" s="11" t="s">
        <v>1158</v>
      </c>
    </row>
    <row r="1076" spans="1:1">
      <c r="A1076" s="11" t="s">
        <v>1159</v>
      </c>
    </row>
    <row r="1077" spans="1:1">
      <c r="A1077" s="11" t="s">
        <v>1160</v>
      </c>
    </row>
    <row r="1078" spans="1:1">
      <c r="A1078" s="11" t="s">
        <v>1161</v>
      </c>
    </row>
    <row r="1079" spans="1:1">
      <c r="A1079" s="11" t="s">
        <v>1162</v>
      </c>
    </row>
    <row r="1080" spans="1:1">
      <c r="A1080" s="11" t="s">
        <v>1163</v>
      </c>
    </row>
    <row r="1081" spans="1:1">
      <c r="A1081" s="11" t="s">
        <v>1164</v>
      </c>
    </row>
    <row r="1082" spans="1:1">
      <c r="A1082" s="11" t="s">
        <v>1165</v>
      </c>
    </row>
    <row r="1083" spans="1:1">
      <c r="A1083" s="11" t="s">
        <v>1166</v>
      </c>
    </row>
    <row r="1084" spans="1:1">
      <c r="A1084" s="11" t="s">
        <v>1167</v>
      </c>
    </row>
    <row r="1085" spans="1:1">
      <c r="A1085" s="11" t="s">
        <v>1168</v>
      </c>
    </row>
    <row r="1086" spans="1:1">
      <c r="A1086" s="11" t="s">
        <v>1169</v>
      </c>
    </row>
    <row r="1087" spans="1:1">
      <c r="A1087" s="11" t="s">
        <v>1170</v>
      </c>
    </row>
    <row r="1088" spans="1:1">
      <c r="A1088" s="11" t="s">
        <v>1171</v>
      </c>
    </row>
    <row r="1089" spans="1:1">
      <c r="A1089" s="11" t="s">
        <v>1172</v>
      </c>
    </row>
    <row r="1090" spans="1:1">
      <c r="A1090" s="11" t="s">
        <v>1173</v>
      </c>
    </row>
    <row r="1091" spans="1:1">
      <c r="A1091" s="11" t="s">
        <v>1174</v>
      </c>
    </row>
    <row r="1092" spans="1:1">
      <c r="A1092" s="11" t="s">
        <v>1175</v>
      </c>
    </row>
    <row r="1093" spans="1:1">
      <c r="A1093" s="11" t="s">
        <v>1176</v>
      </c>
    </row>
    <row r="1094" spans="1:1">
      <c r="A1094" s="11" t="s">
        <v>1177</v>
      </c>
    </row>
    <row r="1095" spans="1:1">
      <c r="A1095" s="11" t="s">
        <v>1178</v>
      </c>
    </row>
    <row r="1096" spans="1:1">
      <c r="A1096" s="11" t="s">
        <v>1179</v>
      </c>
    </row>
    <row r="1097" spans="1:1">
      <c r="A1097" s="11" t="s">
        <v>1180</v>
      </c>
    </row>
    <row r="1098" spans="1:1">
      <c r="A1098" s="11" t="s">
        <v>1181</v>
      </c>
    </row>
    <row r="1099" spans="1:1">
      <c r="A1099" s="11" t="s">
        <v>1182</v>
      </c>
    </row>
    <row r="1100" spans="1:1">
      <c r="A1100" s="11" t="s">
        <v>1183</v>
      </c>
    </row>
    <row r="1101" spans="1:1">
      <c r="A1101" s="11" t="s">
        <v>1184</v>
      </c>
    </row>
    <row r="1102" spans="1:1">
      <c r="A1102" s="11" t="s">
        <v>1185</v>
      </c>
    </row>
    <row r="1103" spans="1:1">
      <c r="A1103" s="11" t="s">
        <v>1186</v>
      </c>
    </row>
    <row r="1104" spans="1:1">
      <c r="A1104" s="11" t="s">
        <v>1187</v>
      </c>
    </row>
    <row r="1105" spans="1:1">
      <c r="A1105" s="11" t="s">
        <v>1188</v>
      </c>
    </row>
    <row r="1106" spans="1:1">
      <c r="A1106" s="11" t="s">
        <v>1189</v>
      </c>
    </row>
    <row r="1107" spans="1:1">
      <c r="A1107" s="11" t="s">
        <v>1190</v>
      </c>
    </row>
    <row r="1108" spans="1:1">
      <c r="A1108" s="11" t="s">
        <v>1191</v>
      </c>
    </row>
    <row r="1109" spans="1:1">
      <c r="A1109" s="11" t="s">
        <v>1192</v>
      </c>
    </row>
    <row r="1110" spans="1:1">
      <c r="A1110" s="11" t="s">
        <v>1193</v>
      </c>
    </row>
    <row r="1111" spans="1:1">
      <c r="A1111" s="11" t="s">
        <v>1194</v>
      </c>
    </row>
    <row r="1112" spans="1:1">
      <c r="A1112" s="11" t="s">
        <v>1195</v>
      </c>
    </row>
    <row r="1113" spans="1:1">
      <c r="A1113" s="11" t="s">
        <v>1196</v>
      </c>
    </row>
    <row r="1114" spans="1:1">
      <c r="A1114" s="11" t="s">
        <v>1197</v>
      </c>
    </row>
    <row r="1115" spans="1:1">
      <c r="A1115" s="11" t="s">
        <v>1198</v>
      </c>
    </row>
    <row r="1116" spans="1:1">
      <c r="A1116" s="11" t="s">
        <v>1199</v>
      </c>
    </row>
    <row r="1117" spans="1:1">
      <c r="A1117" s="11" t="s">
        <v>1200</v>
      </c>
    </row>
    <row r="1118" spans="1:1">
      <c r="A1118" s="11" t="s">
        <v>1201</v>
      </c>
    </row>
    <row r="1119" spans="1:1">
      <c r="A1119" s="11" t="s">
        <v>1202</v>
      </c>
    </row>
    <row r="1120" spans="1:1">
      <c r="A1120" s="11" t="s">
        <v>1203</v>
      </c>
    </row>
    <row r="1121" spans="1:1">
      <c r="A1121" s="11" t="s">
        <v>1204</v>
      </c>
    </row>
    <row r="1122" spans="1:1">
      <c r="A1122" s="11" t="s">
        <v>1205</v>
      </c>
    </row>
    <row r="1123" spans="1:1">
      <c r="A1123" s="11" t="s">
        <v>1206</v>
      </c>
    </row>
    <row r="1124" spans="1:1">
      <c r="A1124" s="11" t="s">
        <v>1207</v>
      </c>
    </row>
    <row r="1125" spans="1:1">
      <c r="A1125" s="11" t="s">
        <v>1208</v>
      </c>
    </row>
    <row r="1126" spans="1:1">
      <c r="A1126" s="11" t="s">
        <v>1209</v>
      </c>
    </row>
    <row r="1127" spans="1:1">
      <c r="A1127" s="11" t="s">
        <v>1210</v>
      </c>
    </row>
    <row r="1128" spans="1:1">
      <c r="A1128" s="11" t="s">
        <v>1211</v>
      </c>
    </row>
    <row r="1129" spans="1:1">
      <c r="A1129" s="11" t="s">
        <v>1212</v>
      </c>
    </row>
    <row r="1130" spans="1:1">
      <c r="A1130" s="11" t="s">
        <v>1213</v>
      </c>
    </row>
    <row r="1131" spans="1:1">
      <c r="A1131" s="11" t="s">
        <v>1214</v>
      </c>
    </row>
    <row r="1132" spans="1:1">
      <c r="A1132" s="11" t="s">
        <v>1215</v>
      </c>
    </row>
    <row r="1133" spans="1:1">
      <c r="A1133" s="11" t="s">
        <v>1216</v>
      </c>
    </row>
    <row r="1134" spans="1:1">
      <c r="A1134" s="11" t="s">
        <v>1217</v>
      </c>
    </row>
    <row r="1135" spans="1:1">
      <c r="A1135" s="11" t="s">
        <v>1218</v>
      </c>
    </row>
    <row r="1136" spans="1:1">
      <c r="A1136" s="11" t="s">
        <v>1219</v>
      </c>
    </row>
    <row r="1137" spans="1:1">
      <c r="A1137" s="11" t="s">
        <v>1220</v>
      </c>
    </row>
    <row r="1138" spans="1:1">
      <c r="A1138" s="11" t="s">
        <v>1221</v>
      </c>
    </row>
    <row r="1139" spans="1:1">
      <c r="A1139" s="11" t="s">
        <v>1222</v>
      </c>
    </row>
    <row r="1140" spans="1:1">
      <c r="A1140" s="11" t="s">
        <v>1223</v>
      </c>
    </row>
    <row r="1141" spans="1:1">
      <c r="A1141" s="11" t="s">
        <v>1224</v>
      </c>
    </row>
    <row r="1142" spans="1:1">
      <c r="A1142" s="11" t="s">
        <v>1225</v>
      </c>
    </row>
    <row r="1143" spans="1:1">
      <c r="A1143" s="11" t="s">
        <v>1226</v>
      </c>
    </row>
    <row r="1144" spans="1:1">
      <c r="A1144" s="11" t="s">
        <v>1227</v>
      </c>
    </row>
    <row r="1145" spans="1:1">
      <c r="A1145" s="11" t="s">
        <v>1228</v>
      </c>
    </row>
    <row r="1146" spans="1:1">
      <c r="A1146" s="11" t="s">
        <v>1229</v>
      </c>
    </row>
    <row r="1147" spans="1:1">
      <c r="A1147" s="11" t="s">
        <v>1230</v>
      </c>
    </row>
    <row r="1148" spans="1:1">
      <c r="A1148" s="11" t="s">
        <v>1231</v>
      </c>
    </row>
    <row r="1149" spans="1:1">
      <c r="A1149" s="11" t="s">
        <v>1232</v>
      </c>
    </row>
    <row r="1150" spans="1:1">
      <c r="A1150" s="11" t="s">
        <v>1233</v>
      </c>
    </row>
    <row r="1151" spans="1:1">
      <c r="A1151" s="11" t="s">
        <v>1234</v>
      </c>
    </row>
    <row r="1152" spans="1:1">
      <c r="A1152" s="11" t="s">
        <v>1235</v>
      </c>
    </row>
    <row r="1153" spans="1:1">
      <c r="A1153" s="11" t="s">
        <v>1236</v>
      </c>
    </row>
    <row r="1154" spans="1:1">
      <c r="A1154" s="11" t="s">
        <v>1237</v>
      </c>
    </row>
    <row r="1155" spans="1:1">
      <c r="A1155" s="11" t="s">
        <v>1238</v>
      </c>
    </row>
    <row r="1156" spans="1:1">
      <c r="A1156" s="11" t="s">
        <v>1239</v>
      </c>
    </row>
    <row r="1157" spans="1:1">
      <c r="A1157" s="11" t="s">
        <v>1240</v>
      </c>
    </row>
    <row r="1158" spans="1:1">
      <c r="A1158" s="11" t="s">
        <v>1241</v>
      </c>
    </row>
    <row r="1159" spans="1:1">
      <c r="A1159" s="11" t="s">
        <v>1242</v>
      </c>
    </row>
    <row r="1160" spans="1:1">
      <c r="A1160" s="11" t="s">
        <v>1243</v>
      </c>
    </row>
    <row r="1161" spans="1:1">
      <c r="A1161" s="11" t="s">
        <v>1244</v>
      </c>
    </row>
    <row r="1162" spans="1:1">
      <c r="A1162" s="11" t="s">
        <v>1245</v>
      </c>
    </row>
    <row r="1163" spans="1:1">
      <c r="A1163" s="11" t="s">
        <v>1246</v>
      </c>
    </row>
    <row r="1164" spans="1:1">
      <c r="A1164" s="11" t="s">
        <v>1247</v>
      </c>
    </row>
    <row r="1165" spans="1:1">
      <c r="A1165" s="11" t="s">
        <v>1248</v>
      </c>
    </row>
    <row r="1166" spans="1:1">
      <c r="A1166" s="11" t="s">
        <v>1249</v>
      </c>
    </row>
    <row r="1167" spans="1:1">
      <c r="A1167" s="11" t="s">
        <v>1250</v>
      </c>
    </row>
    <row r="1168" spans="1:1">
      <c r="A1168" s="11" t="s">
        <v>1251</v>
      </c>
    </row>
    <row r="1169" spans="1:1">
      <c r="A1169" s="11" t="s">
        <v>1252</v>
      </c>
    </row>
    <row r="1170" spans="1:1">
      <c r="A1170" s="11" t="s">
        <v>1253</v>
      </c>
    </row>
    <row r="1171" spans="1:1">
      <c r="A1171" s="11" t="s">
        <v>1254</v>
      </c>
    </row>
    <row r="1172" spans="1:1">
      <c r="A1172" s="11" t="s">
        <v>1255</v>
      </c>
    </row>
    <row r="1173" spans="1:1">
      <c r="A1173" s="11" t="s">
        <v>1256</v>
      </c>
    </row>
    <row r="1174" spans="1:1">
      <c r="A1174" s="11" t="s">
        <v>1257</v>
      </c>
    </row>
    <row r="1175" spans="1:1">
      <c r="A1175" s="11" t="s">
        <v>1258</v>
      </c>
    </row>
    <row r="1176" spans="1:1">
      <c r="A1176" s="11" t="s">
        <v>1259</v>
      </c>
    </row>
    <row r="1177" spans="1:1">
      <c r="A1177" s="11" t="s">
        <v>1260</v>
      </c>
    </row>
    <row r="1178" spans="1:1">
      <c r="A1178" s="11" t="s">
        <v>1261</v>
      </c>
    </row>
    <row r="1179" spans="1:1">
      <c r="A1179" s="11" t="s">
        <v>1262</v>
      </c>
    </row>
    <row r="1180" spans="1:1">
      <c r="A1180" s="11" t="s">
        <v>1263</v>
      </c>
    </row>
    <row r="1181" spans="1:1">
      <c r="A1181" s="11" t="s">
        <v>1264</v>
      </c>
    </row>
    <row r="1182" spans="1:1">
      <c r="A1182" s="11" t="s">
        <v>1265</v>
      </c>
    </row>
    <row r="1183" spans="1:1">
      <c r="A1183" s="11" t="s">
        <v>1266</v>
      </c>
    </row>
    <row r="1184" spans="1:1">
      <c r="A1184" s="11" t="s">
        <v>1267</v>
      </c>
    </row>
    <row r="1185" spans="1:1">
      <c r="A1185" s="11" t="s">
        <v>1268</v>
      </c>
    </row>
    <row r="1186" spans="1:1">
      <c r="A1186" s="11" t="s">
        <v>1269</v>
      </c>
    </row>
    <row r="1187" spans="1:1">
      <c r="A1187" s="11" t="s">
        <v>1270</v>
      </c>
    </row>
    <row r="1188" spans="1:1">
      <c r="A1188" s="11" t="s">
        <v>1271</v>
      </c>
    </row>
    <row r="1189" spans="1:1">
      <c r="A1189" s="11" t="s">
        <v>1272</v>
      </c>
    </row>
    <row r="1190" spans="1:1">
      <c r="A1190" s="11" t="s">
        <v>1273</v>
      </c>
    </row>
    <row r="1191" spans="1:1">
      <c r="A1191" s="11" t="s">
        <v>1274</v>
      </c>
    </row>
    <row r="1192" spans="1:1">
      <c r="A1192" s="11" t="s">
        <v>1275</v>
      </c>
    </row>
    <row r="1193" spans="1:1">
      <c r="A1193" s="11" t="s">
        <v>1276</v>
      </c>
    </row>
    <row r="1194" spans="1:1">
      <c r="A1194" s="11" t="s">
        <v>1277</v>
      </c>
    </row>
    <row r="1195" spans="1:1">
      <c r="A1195" s="11" t="s">
        <v>1278</v>
      </c>
    </row>
    <row r="1196" spans="1:1">
      <c r="A1196" s="11" t="s">
        <v>1279</v>
      </c>
    </row>
    <row r="1197" spans="1:1">
      <c r="A1197" s="11" t="s">
        <v>1280</v>
      </c>
    </row>
    <row r="1198" spans="1:1">
      <c r="A1198" s="11" t="s">
        <v>1281</v>
      </c>
    </row>
    <row r="1199" spans="1:1">
      <c r="A1199" s="11" t="s">
        <v>1282</v>
      </c>
    </row>
    <row r="1200" spans="1:1">
      <c r="A1200" s="11" t="s">
        <v>1283</v>
      </c>
    </row>
    <row r="1201" spans="1:1">
      <c r="A1201" s="11" t="s">
        <v>1284</v>
      </c>
    </row>
    <row r="1202" spans="1:1">
      <c r="A1202" s="11" t="s">
        <v>1285</v>
      </c>
    </row>
    <row r="1203" spans="1:1">
      <c r="A1203" s="11" t="s">
        <v>1286</v>
      </c>
    </row>
    <row r="1204" spans="1:1">
      <c r="A1204" s="11" t="s">
        <v>1287</v>
      </c>
    </row>
    <row r="1205" spans="1:1">
      <c r="A1205" s="11" t="s">
        <v>1288</v>
      </c>
    </row>
    <row r="1206" spans="1:1">
      <c r="A1206" s="11" t="s">
        <v>1289</v>
      </c>
    </row>
    <row r="1207" spans="1:1">
      <c r="A1207" s="11" t="s">
        <v>1290</v>
      </c>
    </row>
    <row r="1208" spans="1:1">
      <c r="A1208" s="11" t="s">
        <v>1291</v>
      </c>
    </row>
    <row r="1209" spans="1:1">
      <c r="A1209" s="11" t="s">
        <v>1292</v>
      </c>
    </row>
    <row r="1210" spans="1:1">
      <c r="A1210" s="11" t="s">
        <v>1293</v>
      </c>
    </row>
    <row r="1211" spans="1:1">
      <c r="A1211" s="11" t="s">
        <v>1294</v>
      </c>
    </row>
    <row r="1212" spans="1:1">
      <c r="A1212" s="11" t="s">
        <v>1295</v>
      </c>
    </row>
    <row r="1213" spans="1:1">
      <c r="A1213" s="11" t="s">
        <v>1296</v>
      </c>
    </row>
    <row r="1214" spans="1:1">
      <c r="A1214" s="11" t="s">
        <v>1297</v>
      </c>
    </row>
    <row r="1215" spans="1:1">
      <c r="A1215" s="11" t="s">
        <v>1298</v>
      </c>
    </row>
    <row r="1216" spans="1:1">
      <c r="A1216" s="11" t="s">
        <v>1299</v>
      </c>
    </row>
    <row r="1217" spans="1:1">
      <c r="A1217" s="11" t="s">
        <v>1300</v>
      </c>
    </row>
    <row r="1218" spans="1:1">
      <c r="A1218" s="11" t="s">
        <v>1301</v>
      </c>
    </row>
    <row r="1219" spans="1:1">
      <c r="A1219" s="11" t="s">
        <v>1302</v>
      </c>
    </row>
    <row r="1220" spans="1:1">
      <c r="A1220" s="11" t="s">
        <v>1303</v>
      </c>
    </row>
    <row r="1221" spans="1:1">
      <c r="A1221" s="11" t="s">
        <v>1304</v>
      </c>
    </row>
    <row r="1222" spans="1:1">
      <c r="A1222" s="11" t="s">
        <v>1305</v>
      </c>
    </row>
    <row r="1223" spans="1:1">
      <c r="A1223" s="11" t="s">
        <v>1306</v>
      </c>
    </row>
    <row r="1224" spans="1:1">
      <c r="A1224" s="11" t="s">
        <v>1307</v>
      </c>
    </row>
    <row r="1225" spans="1:1">
      <c r="A1225" s="11" t="s">
        <v>1308</v>
      </c>
    </row>
    <row r="1226" spans="1:1">
      <c r="A1226" s="11" t="s">
        <v>1309</v>
      </c>
    </row>
    <row r="1227" spans="1:1">
      <c r="A1227" s="11" t="s">
        <v>1310</v>
      </c>
    </row>
    <row r="1228" spans="1:1">
      <c r="A1228" s="11" t="s">
        <v>1311</v>
      </c>
    </row>
    <row r="1229" spans="1:1">
      <c r="A1229" s="11" t="s">
        <v>1312</v>
      </c>
    </row>
    <row r="1230" spans="1:1">
      <c r="A1230" s="11" t="s">
        <v>1313</v>
      </c>
    </row>
    <row r="1231" spans="1:1">
      <c r="A1231" s="11" t="s">
        <v>1314</v>
      </c>
    </row>
    <row r="1232" spans="1:1">
      <c r="A1232" s="11" t="s">
        <v>1315</v>
      </c>
    </row>
    <row r="1233" spans="1:1">
      <c r="A1233" s="11" t="s">
        <v>1316</v>
      </c>
    </row>
    <row r="1234" spans="1:1">
      <c r="A1234" s="11" t="s">
        <v>1317</v>
      </c>
    </row>
    <row r="1235" spans="1:1">
      <c r="A1235" s="11" t="s">
        <v>1318</v>
      </c>
    </row>
    <row r="1236" spans="1:1">
      <c r="A1236" s="11" t="s">
        <v>1319</v>
      </c>
    </row>
    <row r="1237" spans="1:1">
      <c r="A1237" s="11" t="s">
        <v>1320</v>
      </c>
    </row>
    <row r="1238" spans="1:1">
      <c r="A1238" s="11" t="s">
        <v>1321</v>
      </c>
    </row>
    <row r="1239" spans="1:1">
      <c r="A1239" s="11" t="s">
        <v>1322</v>
      </c>
    </row>
    <row r="1240" spans="1:1">
      <c r="A1240" s="11" t="s">
        <v>1323</v>
      </c>
    </row>
    <row r="1241" spans="1:1">
      <c r="A1241" s="11" t="s">
        <v>1324</v>
      </c>
    </row>
    <row r="1242" spans="1:1">
      <c r="A1242" s="11" t="s">
        <v>1325</v>
      </c>
    </row>
    <row r="1243" spans="1:1">
      <c r="A1243" s="11" t="s">
        <v>1326</v>
      </c>
    </row>
    <row r="1244" spans="1:1">
      <c r="A1244" s="11" t="s">
        <v>1327</v>
      </c>
    </row>
    <row r="1245" spans="1:1">
      <c r="A1245" s="11" t="s">
        <v>1328</v>
      </c>
    </row>
    <row r="1246" spans="1:1">
      <c r="A1246" s="11" t="s">
        <v>1329</v>
      </c>
    </row>
    <row r="1247" spans="1:1">
      <c r="A1247" s="11" t="s">
        <v>1330</v>
      </c>
    </row>
    <row r="1248" spans="1:1">
      <c r="A1248" s="11" t="s">
        <v>1331</v>
      </c>
    </row>
    <row r="1249" spans="1:1">
      <c r="A1249" s="11" t="s">
        <v>1332</v>
      </c>
    </row>
    <row r="1250" spans="1:1">
      <c r="A1250" s="11" t="s">
        <v>1333</v>
      </c>
    </row>
    <row r="1251" spans="1:1">
      <c r="A1251" s="11" t="s">
        <v>1334</v>
      </c>
    </row>
    <row r="1252" spans="1:1">
      <c r="A1252" s="11" t="s">
        <v>1335</v>
      </c>
    </row>
    <row r="1253" spans="1:1">
      <c r="A1253" s="11" t="s">
        <v>1336</v>
      </c>
    </row>
    <row r="1254" spans="1:1">
      <c r="A1254" s="11" t="s">
        <v>1337</v>
      </c>
    </row>
    <row r="1255" spans="1:1">
      <c r="A1255" s="11" t="s">
        <v>1338</v>
      </c>
    </row>
    <row r="1256" spans="1:1">
      <c r="A1256" s="11" t="s">
        <v>1339</v>
      </c>
    </row>
    <row r="1257" spans="1:1">
      <c r="A1257" s="11" t="s">
        <v>1340</v>
      </c>
    </row>
    <row r="1258" spans="1:1">
      <c r="A1258" s="11" t="s">
        <v>1341</v>
      </c>
    </row>
    <row r="1259" spans="1:1">
      <c r="A1259" s="11" t="s">
        <v>1342</v>
      </c>
    </row>
    <row r="1260" spans="1:1">
      <c r="A1260" s="11" t="s">
        <v>1343</v>
      </c>
    </row>
    <row r="1261" spans="1:1">
      <c r="A1261" s="11" t="s">
        <v>1344</v>
      </c>
    </row>
    <row r="1262" spans="1:1">
      <c r="A1262" s="11" t="s">
        <v>1345</v>
      </c>
    </row>
    <row r="1263" spans="1:1">
      <c r="A1263" s="11" t="s">
        <v>1346</v>
      </c>
    </row>
    <row r="1264" spans="1:1">
      <c r="A1264" s="11" t="s">
        <v>1347</v>
      </c>
    </row>
    <row r="1265" spans="1:1">
      <c r="A1265" s="11" t="s">
        <v>1348</v>
      </c>
    </row>
    <row r="1266" spans="1:1">
      <c r="A1266" s="11" t="s">
        <v>1349</v>
      </c>
    </row>
    <row r="1267" spans="1:1">
      <c r="A1267" s="11" t="s">
        <v>1350</v>
      </c>
    </row>
    <row r="1268" spans="1:1">
      <c r="A1268" s="11" t="s">
        <v>1351</v>
      </c>
    </row>
    <row r="1269" spans="1:1">
      <c r="A1269" s="11" t="s">
        <v>1352</v>
      </c>
    </row>
    <row r="1270" spans="1:1">
      <c r="A1270" s="11" t="s">
        <v>1353</v>
      </c>
    </row>
    <row r="1271" spans="1:1">
      <c r="A1271" s="11" t="s">
        <v>1354</v>
      </c>
    </row>
    <row r="1272" spans="1:1">
      <c r="A1272" s="11" t="s">
        <v>1355</v>
      </c>
    </row>
    <row r="1273" spans="1:1">
      <c r="A1273" s="11" t="s">
        <v>1356</v>
      </c>
    </row>
    <row r="1274" spans="1:1">
      <c r="A1274" s="11" t="s">
        <v>1357</v>
      </c>
    </row>
    <row r="1275" spans="1:1">
      <c r="A1275" s="11" t="s">
        <v>1358</v>
      </c>
    </row>
    <row r="1276" spans="1:1">
      <c r="A1276" s="11" t="s">
        <v>1359</v>
      </c>
    </row>
    <row r="1277" spans="1:1">
      <c r="A1277" s="11" t="s">
        <v>1360</v>
      </c>
    </row>
    <row r="1278" spans="1:1">
      <c r="A1278" s="11" t="s">
        <v>1361</v>
      </c>
    </row>
    <row r="1279" spans="1:1">
      <c r="A1279" s="11" t="s">
        <v>1362</v>
      </c>
    </row>
    <row r="1280" spans="1:1">
      <c r="A1280" s="11" t="s">
        <v>1363</v>
      </c>
    </row>
    <row r="1281" spans="1:1">
      <c r="A1281" s="11" t="s">
        <v>1364</v>
      </c>
    </row>
    <row r="1282" spans="1:1">
      <c r="A1282" s="11" t="s">
        <v>1365</v>
      </c>
    </row>
    <row r="1283" spans="1:1">
      <c r="A1283" s="11" t="s">
        <v>1366</v>
      </c>
    </row>
    <row r="1284" spans="1:1">
      <c r="A1284" s="11" t="s">
        <v>1367</v>
      </c>
    </row>
    <row r="1285" spans="1:1">
      <c r="A1285" s="11" t="s">
        <v>1368</v>
      </c>
    </row>
    <row r="1286" spans="1:1">
      <c r="A1286" s="11" t="s">
        <v>1369</v>
      </c>
    </row>
    <row r="1287" spans="1:1">
      <c r="A1287" s="11" t="s">
        <v>1370</v>
      </c>
    </row>
    <row r="1288" spans="1:1">
      <c r="A1288" s="11" t="s">
        <v>1371</v>
      </c>
    </row>
    <row r="1289" spans="1:1">
      <c r="A1289" s="11" t="s">
        <v>1372</v>
      </c>
    </row>
    <row r="1290" spans="1:1">
      <c r="A1290" s="11" t="s">
        <v>1373</v>
      </c>
    </row>
    <row r="1291" spans="1:1">
      <c r="A1291" s="11" t="s">
        <v>1374</v>
      </c>
    </row>
    <row r="1292" spans="1:1">
      <c r="A1292" s="11" t="s">
        <v>1375</v>
      </c>
    </row>
    <row r="1293" spans="1:1">
      <c r="A1293" s="11" t="s">
        <v>1376</v>
      </c>
    </row>
    <row r="1294" spans="1:1">
      <c r="A1294" s="11" t="s">
        <v>1377</v>
      </c>
    </row>
    <row r="1295" spans="1:1">
      <c r="A1295" s="11" t="s">
        <v>1378</v>
      </c>
    </row>
    <row r="1296" spans="1:1">
      <c r="A1296" s="11" t="s">
        <v>1379</v>
      </c>
    </row>
    <row r="1297" spans="1:1">
      <c r="A1297" s="11" t="s">
        <v>1380</v>
      </c>
    </row>
    <row r="1298" spans="1:1">
      <c r="A1298" s="11" t="s">
        <v>1381</v>
      </c>
    </row>
    <row r="1299" spans="1:1">
      <c r="A1299" s="11" t="s">
        <v>1382</v>
      </c>
    </row>
    <row r="1300" spans="1:1">
      <c r="A1300" s="11" t="s">
        <v>1383</v>
      </c>
    </row>
    <row r="1301" spans="1:1">
      <c r="A1301" s="11" t="s">
        <v>1384</v>
      </c>
    </row>
    <row r="1302" spans="1:1">
      <c r="A1302" s="11" t="s">
        <v>1385</v>
      </c>
    </row>
    <row r="1303" spans="1:1">
      <c r="A1303" s="11" t="s">
        <v>1386</v>
      </c>
    </row>
    <row r="1304" spans="1:1">
      <c r="A1304" s="11" t="s">
        <v>1387</v>
      </c>
    </row>
    <row r="1305" spans="1:1">
      <c r="A1305" s="11" t="s">
        <v>1388</v>
      </c>
    </row>
    <row r="1306" spans="1:1">
      <c r="A1306" s="11" t="s">
        <v>1389</v>
      </c>
    </row>
    <row r="1307" spans="1:1">
      <c r="A1307" s="11" t="s">
        <v>1390</v>
      </c>
    </row>
    <row r="1308" spans="1:1">
      <c r="A1308" s="11" t="s">
        <v>1391</v>
      </c>
    </row>
    <row r="1309" spans="1:1">
      <c r="A1309" s="11" t="s">
        <v>1392</v>
      </c>
    </row>
    <row r="1310" spans="1:1">
      <c r="A1310" s="11" t="s">
        <v>1393</v>
      </c>
    </row>
    <row r="1311" spans="1:1">
      <c r="A1311" s="11" t="s">
        <v>1394</v>
      </c>
    </row>
    <row r="1312" spans="1:1">
      <c r="A1312" s="11" t="s">
        <v>1395</v>
      </c>
    </row>
    <row r="1313" spans="1:1">
      <c r="A1313" s="11" t="s">
        <v>1396</v>
      </c>
    </row>
    <row r="1314" spans="1:1">
      <c r="A1314" s="11" t="s">
        <v>1397</v>
      </c>
    </row>
    <row r="1315" spans="1:1">
      <c r="A1315" s="11" t="s">
        <v>1398</v>
      </c>
    </row>
    <row r="1316" spans="1:1">
      <c r="A1316" s="11" t="s">
        <v>1399</v>
      </c>
    </row>
    <row r="1317" spans="1:1">
      <c r="A1317" s="11" t="s">
        <v>1400</v>
      </c>
    </row>
    <row r="1318" spans="1:1">
      <c r="A1318" s="11" t="s">
        <v>1401</v>
      </c>
    </row>
    <row r="1319" spans="1:1">
      <c r="A1319" s="11" t="s">
        <v>1402</v>
      </c>
    </row>
    <row r="1320" spans="1:1">
      <c r="A1320" s="11" t="s">
        <v>1403</v>
      </c>
    </row>
    <row r="1321" spans="1:1">
      <c r="A1321" s="11" t="s">
        <v>1404</v>
      </c>
    </row>
    <row r="1322" spans="1:1">
      <c r="A1322" s="11" t="s">
        <v>1405</v>
      </c>
    </row>
    <row r="1323" spans="1:1">
      <c r="A1323" s="11" t="s">
        <v>1406</v>
      </c>
    </row>
    <row r="1324" spans="1:1">
      <c r="A1324" s="11" t="s">
        <v>1407</v>
      </c>
    </row>
    <row r="1325" spans="1:1">
      <c r="A1325" s="11" t="s">
        <v>1408</v>
      </c>
    </row>
    <row r="1326" spans="1:1">
      <c r="A1326" s="11" t="s">
        <v>1409</v>
      </c>
    </row>
    <row r="1327" spans="1:1">
      <c r="A1327" s="11" t="s">
        <v>1410</v>
      </c>
    </row>
    <row r="1328" spans="1:1">
      <c r="A1328" s="11" t="s">
        <v>1411</v>
      </c>
    </row>
    <row r="1329" spans="1:1">
      <c r="A1329" s="11" t="s">
        <v>1412</v>
      </c>
    </row>
    <row r="1330" spans="1:1">
      <c r="A1330" s="11" t="s">
        <v>1413</v>
      </c>
    </row>
    <row r="1331" spans="1:1">
      <c r="A1331" s="11" t="s">
        <v>1414</v>
      </c>
    </row>
    <row r="1332" spans="1:1">
      <c r="A1332" s="11" t="s">
        <v>1415</v>
      </c>
    </row>
    <row r="1333" spans="1:1">
      <c r="A1333" s="11" t="s">
        <v>1416</v>
      </c>
    </row>
    <row r="1334" spans="1:1">
      <c r="A1334" s="11" t="s">
        <v>1417</v>
      </c>
    </row>
    <row r="1335" spans="1:1">
      <c r="A1335" s="11" t="s">
        <v>1418</v>
      </c>
    </row>
    <row r="1336" spans="1:1">
      <c r="A1336" s="11" t="s">
        <v>1419</v>
      </c>
    </row>
    <row r="1337" spans="1:1">
      <c r="A1337" s="11" t="s">
        <v>1420</v>
      </c>
    </row>
    <row r="1338" spans="1:1">
      <c r="A1338" s="11" t="s">
        <v>1421</v>
      </c>
    </row>
    <row r="1339" spans="1:1">
      <c r="A1339" s="11" t="s">
        <v>1422</v>
      </c>
    </row>
    <row r="1340" spans="1:1">
      <c r="A1340" s="11" t="s">
        <v>1423</v>
      </c>
    </row>
    <row r="1341" spans="1:1">
      <c r="A1341" s="11" t="s">
        <v>1424</v>
      </c>
    </row>
    <row r="1342" spans="1:1">
      <c r="A1342" s="11" t="s">
        <v>1425</v>
      </c>
    </row>
    <row r="1343" spans="1:1">
      <c r="A1343" s="11" t="s">
        <v>1426</v>
      </c>
    </row>
    <row r="1344" spans="1:1">
      <c r="A1344" s="11" t="s">
        <v>1427</v>
      </c>
    </row>
    <row r="1345" spans="1:1">
      <c r="A1345" s="11" t="s">
        <v>1428</v>
      </c>
    </row>
    <row r="1346" spans="1:1">
      <c r="A1346" s="11" t="s">
        <v>1429</v>
      </c>
    </row>
    <row r="1347" spans="1:1">
      <c r="A1347" s="11" t="s">
        <v>1430</v>
      </c>
    </row>
    <row r="1348" spans="1:1">
      <c r="A1348" s="11" t="s">
        <v>1431</v>
      </c>
    </row>
    <row r="1349" spans="1:1">
      <c r="A1349" s="11" t="s">
        <v>1432</v>
      </c>
    </row>
    <row r="1350" spans="1:1">
      <c r="A1350" s="11" t="s">
        <v>1433</v>
      </c>
    </row>
    <row r="1351" spans="1:1">
      <c r="A1351" s="11" t="s">
        <v>1434</v>
      </c>
    </row>
    <row r="1352" spans="1:1">
      <c r="A1352" s="11" t="s">
        <v>1435</v>
      </c>
    </row>
    <row r="1353" spans="1:1">
      <c r="A1353" s="11" t="s">
        <v>1436</v>
      </c>
    </row>
    <row r="1354" spans="1:1">
      <c r="A1354" s="11" t="s">
        <v>1437</v>
      </c>
    </row>
    <row r="1355" spans="1:1">
      <c r="A1355" s="11" t="s">
        <v>1438</v>
      </c>
    </row>
    <row r="1356" spans="1:1">
      <c r="A1356" s="11" t="s">
        <v>1439</v>
      </c>
    </row>
    <row r="1357" spans="1:1">
      <c r="A1357" s="11" t="s">
        <v>1440</v>
      </c>
    </row>
    <row r="1358" spans="1:1">
      <c r="A1358" s="11" t="s">
        <v>1441</v>
      </c>
    </row>
    <row r="1359" spans="1:1">
      <c r="A1359" s="11" t="s">
        <v>1442</v>
      </c>
    </row>
    <row r="1360" spans="1:1">
      <c r="A1360" s="11" t="s">
        <v>1443</v>
      </c>
    </row>
    <row r="1361" spans="1:1">
      <c r="A1361" s="11" t="s">
        <v>1444</v>
      </c>
    </row>
    <row r="1362" spans="1:1">
      <c r="A1362" s="11" t="s">
        <v>1445</v>
      </c>
    </row>
    <row r="1363" spans="1:1">
      <c r="A1363" s="11" t="s">
        <v>1446</v>
      </c>
    </row>
    <row r="1364" spans="1:1">
      <c r="A1364" s="11" t="s">
        <v>1447</v>
      </c>
    </row>
    <row r="1365" spans="1:1">
      <c r="A1365" s="11" t="s">
        <v>1448</v>
      </c>
    </row>
    <row r="1366" spans="1:1">
      <c r="A1366" s="11" t="s">
        <v>1449</v>
      </c>
    </row>
    <row r="1367" spans="1:1">
      <c r="A1367" s="11" t="s">
        <v>1450</v>
      </c>
    </row>
    <row r="1368" spans="1:1">
      <c r="A1368" s="11" t="s">
        <v>1451</v>
      </c>
    </row>
    <row r="1369" spans="1:1">
      <c r="A1369" s="11" t="s">
        <v>1452</v>
      </c>
    </row>
    <row r="1370" spans="1:1">
      <c r="A1370" s="11" t="s">
        <v>1453</v>
      </c>
    </row>
    <row r="1371" spans="1:1">
      <c r="A1371" s="11" t="s">
        <v>1454</v>
      </c>
    </row>
    <row r="1372" spans="1:1">
      <c r="A1372" s="11" t="s">
        <v>1455</v>
      </c>
    </row>
    <row r="1373" spans="1:1">
      <c r="A1373" s="11" t="s">
        <v>1456</v>
      </c>
    </row>
    <row r="1374" spans="1:1">
      <c r="A1374" s="11" t="s">
        <v>1457</v>
      </c>
    </row>
    <row r="1375" spans="1:1">
      <c r="A1375" s="11" t="s">
        <v>1458</v>
      </c>
    </row>
    <row r="1376" spans="1:1">
      <c r="A1376" s="11" t="s">
        <v>1459</v>
      </c>
    </row>
    <row r="1377" spans="1:1">
      <c r="A1377" s="11" t="s">
        <v>1460</v>
      </c>
    </row>
    <row r="1378" spans="1:1">
      <c r="A1378" s="11" t="s">
        <v>1461</v>
      </c>
    </row>
    <row r="1379" spans="1:1">
      <c r="A1379" s="11" t="s">
        <v>1462</v>
      </c>
    </row>
    <row r="1380" spans="1:1">
      <c r="A1380" s="11" t="s">
        <v>1463</v>
      </c>
    </row>
    <row r="1381" spans="1:1">
      <c r="A1381" s="11" t="s">
        <v>1464</v>
      </c>
    </row>
    <row r="1382" spans="1:1">
      <c r="A1382" s="11" t="s">
        <v>1465</v>
      </c>
    </row>
    <row r="1383" spans="1:1">
      <c r="A1383" s="11" t="s">
        <v>1466</v>
      </c>
    </row>
    <row r="1384" spans="1:1">
      <c r="A1384" s="11" t="s">
        <v>1467</v>
      </c>
    </row>
    <row r="1385" spans="1:1">
      <c r="A1385" s="11" t="s">
        <v>1468</v>
      </c>
    </row>
    <row r="1386" spans="1:1">
      <c r="A1386" s="11" t="s">
        <v>1469</v>
      </c>
    </row>
    <row r="1387" spans="1:1">
      <c r="A1387" s="11" t="s">
        <v>1470</v>
      </c>
    </row>
  </sheetData>
  <conditionalFormatting sqref="V24:V30">
    <cfRule type="colorScale" priority="2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 val="0"/>
        <cfvo type="num" val="0"/>
        <cfvo type="max" val="0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C6" sqref="C6"/>
    </sheetView>
  </sheetViews>
  <sheetFormatPr defaultColWidth="8.77734375" defaultRowHeight="14.4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2"/>
  <sheetViews>
    <sheetView zoomScale="130" zoomScaleNormal="130" workbookViewId="0">
      <selection activeCell="D5" sqref="D5"/>
    </sheetView>
  </sheetViews>
  <sheetFormatPr defaultColWidth="8.77734375" defaultRowHeight="14.4"/>
  <cols>
    <col min="1" max="1" width="12.44140625" style="2" customWidth="1"/>
  </cols>
  <sheetData>
    <row r="1" spans="1:4">
      <c r="B1" s="1"/>
      <c r="C1" s="1"/>
      <c r="D1" s="1"/>
    </row>
    <row r="2" spans="1:4">
      <c r="A2" s="28">
        <v>44256</v>
      </c>
      <c r="B2" s="1"/>
      <c r="C2" s="1"/>
      <c r="D2" s="1"/>
    </row>
    <row r="3" spans="1:4">
      <c r="A3" s="28">
        <v>44257</v>
      </c>
      <c r="B3" s="1"/>
      <c r="C3" s="1"/>
      <c r="D3" s="1"/>
    </row>
    <row r="4" spans="1:4">
      <c r="A4" s="28">
        <v>44258</v>
      </c>
      <c r="B4" s="1"/>
      <c r="C4" s="1"/>
      <c r="D4" s="1"/>
    </row>
    <row r="5" spans="1:4">
      <c r="A5" s="28">
        <v>44259</v>
      </c>
      <c r="B5" s="1"/>
      <c r="C5" s="1"/>
      <c r="D5" s="1">
        <f>SUM(B2:B8)</f>
        <v>0</v>
      </c>
    </row>
    <row r="6" spans="1:4">
      <c r="A6" s="28">
        <v>44260</v>
      </c>
      <c r="B6" s="1"/>
      <c r="C6" s="1"/>
      <c r="D6" s="1"/>
    </row>
    <row r="7" spans="1:4">
      <c r="A7" s="28">
        <v>44261</v>
      </c>
      <c r="B7" s="1"/>
      <c r="C7" s="1"/>
      <c r="D7" s="1"/>
    </row>
    <row r="8" spans="1:4">
      <c r="A8" s="28">
        <v>44262</v>
      </c>
      <c r="B8" s="1"/>
      <c r="C8" s="1"/>
      <c r="D8" s="1"/>
    </row>
    <row r="9" spans="1:4">
      <c r="A9" s="28">
        <v>44263</v>
      </c>
      <c r="B9" s="1"/>
      <c r="C9" s="1"/>
      <c r="D9" s="1"/>
    </row>
    <row r="10" spans="1:4">
      <c r="A10" s="28">
        <v>44264</v>
      </c>
      <c r="B10" s="1"/>
      <c r="C10" s="1"/>
      <c r="D10" s="1"/>
    </row>
    <row r="11" spans="1:4">
      <c r="A11" s="28">
        <v>44265</v>
      </c>
      <c r="B11" s="1"/>
      <c r="C11" s="1"/>
      <c r="D11" s="1"/>
    </row>
    <row r="12" spans="1:4">
      <c r="A12" s="28">
        <v>44266</v>
      </c>
      <c r="B12" s="1"/>
      <c r="C12" s="1"/>
      <c r="D12" s="1">
        <f>SUM(B9:B15)</f>
        <v>0</v>
      </c>
    </row>
    <row r="13" spans="1:4">
      <c r="A13" s="28">
        <v>44267</v>
      </c>
      <c r="B13" s="1"/>
      <c r="C13" s="1"/>
      <c r="D13" s="1"/>
    </row>
    <row r="14" spans="1:4">
      <c r="A14" s="28">
        <v>44268</v>
      </c>
      <c r="B14" s="1"/>
      <c r="C14" s="1"/>
      <c r="D14" s="1"/>
    </row>
    <row r="15" spans="1:4">
      <c r="A15" s="28">
        <v>44269</v>
      </c>
      <c r="B15" s="1"/>
      <c r="C15" s="1"/>
      <c r="D15" s="1"/>
    </row>
    <row r="16" spans="1:4">
      <c r="A16" s="28">
        <v>44270</v>
      </c>
      <c r="B16" s="1"/>
      <c r="C16" s="1"/>
      <c r="D16" s="1"/>
    </row>
    <row r="17" spans="1:4">
      <c r="A17" s="28">
        <v>44271</v>
      </c>
      <c r="B17" s="1"/>
      <c r="C17" s="1"/>
      <c r="D17" s="1"/>
    </row>
    <row r="18" spans="1:4">
      <c r="A18" s="28">
        <v>44272</v>
      </c>
      <c r="B18" s="1"/>
      <c r="C18" s="1"/>
      <c r="D18" s="1"/>
    </row>
    <row r="19" spans="1:4">
      <c r="A19" s="28">
        <v>44273</v>
      </c>
      <c r="B19" s="1"/>
      <c r="C19" s="1"/>
      <c r="D19" s="1">
        <f>SUM(B16:B22)</f>
        <v>0</v>
      </c>
    </row>
    <row r="20" spans="1:4">
      <c r="A20" s="28">
        <v>44274</v>
      </c>
      <c r="B20" s="1"/>
      <c r="C20" s="1"/>
      <c r="D20" s="1"/>
    </row>
    <row r="21" spans="1:4">
      <c r="A21" s="28">
        <v>44275</v>
      </c>
      <c r="B21" s="1"/>
      <c r="C21" s="1"/>
      <c r="D21" s="1"/>
    </row>
    <row r="22" spans="1:4">
      <c r="A22" s="28">
        <v>44276</v>
      </c>
      <c r="B22" s="1"/>
      <c r="C22" s="1"/>
      <c r="D22" s="1"/>
    </row>
    <row r="23" spans="1:4">
      <c r="A23" s="28">
        <v>44277</v>
      </c>
      <c r="B23" s="1"/>
      <c r="C23" s="1"/>
      <c r="D23" s="1"/>
    </row>
    <row r="24" spans="1:4">
      <c r="A24" s="28">
        <v>44278</v>
      </c>
      <c r="B24" s="1"/>
      <c r="C24" s="1"/>
      <c r="D24" s="1"/>
    </row>
    <row r="25" spans="1:4">
      <c r="A25" s="28">
        <v>44279</v>
      </c>
      <c r="B25" s="1"/>
      <c r="C25" s="1"/>
      <c r="D25" s="1"/>
    </row>
    <row r="26" spans="1:4">
      <c r="A26" s="28">
        <v>44280</v>
      </c>
      <c r="B26" s="1"/>
      <c r="C26" s="1"/>
      <c r="D26" s="1">
        <f>SUM(B23:B29)</f>
        <v>0</v>
      </c>
    </row>
    <row r="27" spans="1:4">
      <c r="A27" s="28">
        <v>44281</v>
      </c>
      <c r="B27" s="1"/>
      <c r="C27" s="1"/>
      <c r="D27" s="1"/>
    </row>
    <row r="28" spans="1:4">
      <c r="A28" s="28">
        <v>44282</v>
      </c>
      <c r="B28" s="1"/>
      <c r="C28" s="1"/>
      <c r="D28" s="1"/>
    </row>
    <row r="29" spans="1:4">
      <c r="A29" s="28">
        <v>44283</v>
      </c>
      <c r="B29" s="1"/>
      <c r="C29" s="1"/>
      <c r="D29" s="1"/>
    </row>
    <row r="30" spans="1:4">
      <c r="A30" s="28">
        <v>44284</v>
      </c>
      <c r="B30" s="1"/>
      <c r="C30" s="1"/>
      <c r="D30" s="1"/>
    </row>
    <row r="31" spans="1:4">
      <c r="A31" s="28">
        <v>44285</v>
      </c>
    </row>
    <row r="32" spans="1:4">
      <c r="A32" s="28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Nagytétes</vt:lpstr>
      <vt:lpstr>Kimutatások</vt:lpstr>
      <vt:lpstr>Napi egységek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Windows-felhasználó</dc:creator>
  <dc:description/>
  <cp:lastModifiedBy>gyuri</cp:lastModifiedBy>
  <cp:revision>118</cp:revision>
  <dcterms:created xsi:type="dcterms:W3CDTF">2021-01-17T12:33:39Z</dcterms:created>
  <dcterms:modified xsi:type="dcterms:W3CDTF">2024-10-01T20:42:23Z</dcterms:modified>
  <dc:language>hu-HU</dc:language>
</cp:coreProperties>
</file>