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Pre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3" i="1"/>
  <c r="J204" s="1"/>
  <c r="J205" s="1"/>
  <c r="J206" s="1"/>
  <c r="J207" s="1"/>
  <c r="J208" s="1"/>
  <c r="J209" s="1"/>
  <c r="J210" s="1"/>
  <c r="I203"/>
  <c r="I204"/>
  <c r="I205"/>
  <c r="I206"/>
  <c r="I207"/>
  <c r="I208"/>
  <c r="I209"/>
  <c r="I210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159" l="1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21"/>
  <c r="I122"/>
  <c r="I123"/>
  <c r="I124"/>
  <c r="I125"/>
  <c r="I126"/>
  <c r="I127"/>
  <c r="I128"/>
  <c r="I129"/>
  <c r="I130"/>
  <c r="I131"/>
  <c r="I132"/>
  <c r="I133"/>
  <c r="I134"/>
  <c r="I135"/>
  <c r="I136"/>
  <c r="I39" l="1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D26" i="3"/>
  <c r="D19"/>
  <c r="D12"/>
  <c r="D5"/>
  <c r="V57" i="1"/>
  <c r="W57" s="1"/>
  <c r="T57"/>
  <c r="S57"/>
  <c r="R57"/>
  <c r="Q57"/>
  <c r="P57"/>
  <c r="U57" s="1"/>
  <c r="V56"/>
  <c r="W56" s="1"/>
  <c r="T56"/>
  <c r="S56"/>
  <c r="R56"/>
  <c r="Q56"/>
  <c r="P56"/>
  <c r="T55"/>
  <c r="S55"/>
  <c r="Q55"/>
  <c r="P55"/>
  <c r="S54"/>
  <c r="R54"/>
  <c r="Q54"/>
  <c r="P54"/>
  <c r="V53"/>
  <c r="W53" s="1"/>
  <c r="T53"/>
  <c r="S53"/>
  <c r="R53"/>
  <c r="Q53"/>
  <c r="P53"/>
  <c r="X53" s="1"/>
  <c r="S52"/>
  <c r="R52"/>
  <c r="Q52"/>
  <c r="P52"/>
  <c r="T51"/>
  <c r="S51"/>
  <c r="Q51"/>
  <c r="P51"/>
  <c r="V50"/>
  <c r="W50" s="1"/>
  <c r="T50"/>
  <c r="S50"/>
  <c r="R50"/>
  <c r="Q50"/>
  <c r="P50"/>
  <c r="T49"/>
  <c r="S49"/>
  <c r="Q49"/>
  <c r="P49"/>
  <c r="S48"/>
  <c r="R48"/>
  <c r="Q48"/>
  <c r="P48"/>
  <c r="S47"/>
  <c r="R47"/>
  <c r="Q47"/>
  <c r="P47"/>
  <c r="V46"/>
  <c r="W46" s="1"/>
  <c r="T46"/>
  <c r="S46"/>
  <c r="R46"/>
  <c r="Q46"/>
  <c r="P46"/>
  <c r="S45"/>
  <c r="Q45"/>
  <c r="P45"/>
  <c r="S44"/>
  <c r="Q44"/>
  <c r="P44"/>
  <c r="S43"/>
  <c r="Q43"/>
  <c r="P43"/>
  <c r="S42"/>
  <c r="Q42"/>
  <c r="P42"/>
  <c r="S41"/>
  <c r="R41"/>
  <c r="Q41"/>
  <c r="P41"/>
  <c r="S40"/>
  <c r="Q40"/>
  <c r="P40"/>
  <c r="S39"/>
  <c r="Q39"/>
  <c r="P39"/>
  <c r="S38"/>
  <c r="Q38"/>
  <c r="P38"/>
  <c r="I38"/>
  <c r="T44" s="1"/>
  <c r="S37"/>
  <c r="Q37"/>
  <c r="P37"/>
  <c r="I37"/>
  <c r="S36"/>
  <c r="Q36"/>
  <c r="P36"/>
  <c r="I36"/>
  <c r="V35"/>
  <c r="W35" s="1"/>
  <c r="T35"/>
  <c r="S35"/>
  <c r="R35"/>
  <c r="Q35"/>
  <c r="P35"/>
  <c r="I35"/>
  <c r="V34"/>
  <c r="W34" s="1"/>
  <c r="T34"/>
  <c r="S34"/>
  <c r="R34"/>
  <c r="Q34"/>
  <c r="P34"/>
  <c r="I34"/>
  <c r="I33"/>
  <c r="I32"/>
  <c r="T48" s="1"/>
  <c r="I31"/>
  <c r="S30"/>
  <c r="Q30"/>
  <c r="P30" a="1"/>
  <c r="P30"/>
  <c r="O30"/>
  <c r="I30"/>
  <c r="S29"/>
  <c r="Q29"/>
  <c r="P29" a="1"/>
  <c r="P29" s="1"/>
  <c r="O29"/>
  <c r="I29"/>
  <c r="S28"/>
  <c r="Q28"/>
  <c r="P28" a="1"/>
  <c r="P28"/>
  <c r="O28"/>
  <c r="I28"/>
  <c r="S27"/>
  <c r="Q27"/>
  <c r="P27" a="1"/>
  <c r="P27" s="1"/>
  <c r="O27"/>
  <c r="I27"/>
  <c r="R51" s="1"/>
  <c r="S26"/>
  <c r="Q26"/>
  <c r="P26" a="1"/>
  <c r="P26"/>
  <c r="O26"/>
  <c r="I26"/>
  <c r="S25"/>
  <c r="Q25"/>
  <c r="P25" a="1"/>
  <c r="P25" s="1"/>
  <c r="O25"/>
  <c r="I25"/>
  <c r="S24"/>
  <c r="Q24"/>
  <c r="P24" a="1"/>
  <c r="P24"/>
  <c r="O24"/>
  <c r="O31" s="1"/>
  <c r="N24" a="1"/>
  <c r="N24" s="1"/>
  <c r="I24"/>
  <c r="I23"/>
  <c r="I22"/>
  <c r="I21"/>
  <c r="I20"/>
  <c r="I19"/>
  <c r="I18"/>
  <c r="I17"/>
  <c r="I16"/>
  <c r="T54" s="1"/>
  <c r="I15"/>
  <c r="I14"/>
  <c r="I13"/>
  <c r="I12"/>
  <c r="V45" s="1"/>
  <c r="W45" s="1"/>
  <c r="I11"/>
  <c r="I10"/>
  <c r="I9"/>
  <c r="R55" s="1"/>
  <c r="I8"/>
  <c r="I7"/>
  <c r="V41" s="1"/>
  <c r="W41" s="1"/>
  <c r="I6"/>
  <c r="V49" s="1"/>
  <c r="W49" s="1"/>
  <c r="I5"/>
  <c r="V30" s="1" a="1"/>
  <c r="N57"/>
  <c r="M3"/>
  <c r="E3"/>
  <c r="R39" l="1"/>
  <c r="R42"/>
  <c r="R43"/>
  <c r="V47"/>
  <c r="W47" s="1"/>
  <c r="T47"/>
  <c r="S31"/>
  <c r="T42"/>
  <c r="V51"/>
  <c r="W51" s="1"/>
  <c r="R45"/>
  <c r="T36"/>
  <c r="R40"/>
  <c r="V42"/>
  <c r="W42" s="1"/>
  <c r="T45"/>
  <c r="V48"/>
  <c r="W48" s="1"/>
  <c r="R49"/>
  <c r="V54"/>
  <c r="W54" s="1"/>
  <c r="V55"/>
  <c r="W55" s="1"/>
  <c r="V36"/>
  <c r="W36" s="1"/>
  <c r="U42"/>
  <c r="V30"/>
  <c r="W30" s="1"/>
  <c r="V39"/>
  <c r="W39" s="1"/>
  <c r="U44"/>
  <c r="U52"/>
  <c r="P58"/>
  <c r="U35"/>
  <c r="U46"/>
  <c r="U48"/>
  <c r="U50"/>
  <c r="U54"/>
  <c r="U55"/>
  <c r="U56"/>
  <c r="U24"/>
  <c r="U26"/>
  <c r="U28"/>
  <c r="U30"/>
  <c r="Q58"/>
  <c r="U58" s="1"/>
  <c r="S58"/>
  <c r="U34"/>
  <c r="U36"/>
  <c r="U37"/>
  <c r="U38"/>
  <c r="U39"/>
  <c r="U40"/>
  <c r="U41"/>
  <c r="U43"/>
  <c r="U45"/>
  <c r="U47"/>
  <c r="U49"/>
  <c r="U51"/>
  <c r="U53"/>
  <c r="V38"/>
  <c r="W38" s="1"/>
  <c r="R38"/>
  <c r="V37"/>
  <c r="W37" s="1"/>
  <c r="T37"/>
  <c r="I3"/>
  <c r="M4" s="1"/>
  <c r="V52"/>
  <c r="W52" s="1"/>
  <c r="T52"/>
  <c r="V44"/>
  <c r="W44" s="1"/>
  <c r="R44"/>
  <c r="R37"/>
  <c r="V43"/>
  <c r="W43" s="1"/>
  <c r="T38"/>
  <c r="P31"/>
  <c r="U25"/>
  <c r="U27"/>
  <c r="U29"/>
  <c r="R25"/>
  <c r="N26" a="1"/>
  <c r="N26" s="1"/>
  <c r="V26" a="1"/>
  <c r="V26" s="1"/>
  <c r="W26" s="1"/>
  <c r="H3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R24"/>
  <c r="T24"/>
  <c r="N25" a="1"/>
  <c r="N25" s="1"/>
  <c r="V25" a="1"/>
  <c r="V25" s="1"/>
  <c r="W25" s="1"/>
  <c r="R26"/>
  <c r="T26"/>
  <c r="N27" a="1"/>
  <c r="N27" s="1"/>
  <c r="V27" a="1"/>
  <c r="V27" s="1"/>
  <c r="W27" s="1"/>
  <c r="R28"/>
  <c r="T28"/>
  <c r="N29" a="1"/>
  <c r="N29" s="1"/>
  <c r="V29" a="1"/>
  <c r="V29" s="1"/>
  <c r="W29" s="1"/>
  <c r="R30"/>
  <c r="T30"/>
  <c r="Q31"/>
  <c r="U31" s="1"/>
  <c r="X34"/>
  <c r="R36"/>
  <c r="R58" s="1"/>
  <c r="T39"/>
  <c r="T40"/>
  <c r="V40"/>
  <c r="W40" s="1"/>
  <c r="T41"/>
  <c r="T43"/>
  <c r="X57"/>
  <c r="V24" a="1"/>
  <c r="V24" s="1"/>
  <c r="T25"/>
  <c r="R27"/>
  <c r="T27"/>
  <c r="N28" a="1"/>
  <c r="N28" s="1"/>
  <c r="X28" s="1"/>
  <c r="V28" a="1"/>
  <c r="V28" s="1"/>
  <c r="W28" s="1"/>
  <c r="R29"/>
  <c r="T29"/>
  <c r="N30" a="1"/>
  <c r="N30" s="1"/>
  <c r="X30" s="1"/>
  <c r="N34"/>
  <c r="N35"/>
  <c r="X35" s="1"/>
  <c r="N36"/>
  <c r="X36" s="1"/>
  <c r="N37"/>
  <c r="X37" s="1"/>
  <c r="N38"/>
  <c r="X38" s="1"/>
  <c r="N39"/>
  <c r="X39" s="1"/>
  <c r="N40"/>
  <c r="X40" s="1"/>
  <c r="N41"/>
  <c r="X41" s="1"/>
  <c r="N42"/>
  <c r="X42" s="1"/>
  <c r="N43"/>
  <c r="X43" s="1"/>
  <c r="N44"/>
  <c r="X44" s="1"/>
  <c r="N45"/>
  <c r="X45" s="1"/>
  <c r="N46"/>
  <c r="X46" s="1"/>
  <c r="N47"/>
  <c r="X47" s="1"/>
  <c r="N48"/>
  <c r="X48" s="1"/>
  <c r="N49"/>
  <c r="X49" s="1"/>
  <c r="N50"/>
  <c r="X50" s="1"/>
  <c r="N51"/>
  <c r="X51" s="1"/>
  <c r="N52"/>
  <c r="X52" s="1"/>
  <c r="N53"/>
  <c r="N54"/>
  <c r="X54" s="1"/>
  <c r="N55"/>
  <c r="X55" s="1"/>
  <c r="N56"/>
  <c r="X56" s="1"/>
  <c r="W58" l="1"/>
  <c r="T58"/>
  <c r="N58"/>
  <c r="X29"/>
  <c r="X27"/>
  <c r="X25"/>
  <c r="R31"/>
  <c r="X26"/>
  <c r="N31"/>
  <c r="V31"/>
  <c r="W24"/>
  <c r="W31" s="1"/>
  <c r="T31"/>
  <c r="X24"/>
  <c r="V58"/>
  <c r="X31" l="1"/>
  <c r="X58"/>
</calcChain>
</file>

<file path=xl/sharedStrings.xml><?xml version="1.0" encoding="utf-8"?>
<sst xmlns="http://schemas.openxmlformats.org/spreadsheetml/2006/main" count="2047" uniqueCount="1581">
  <si>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</si>
  <si>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</si>
  <si>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</si>
  <si>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</si>
  <si>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</si>
  <si>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</si>
  <si>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</si>
  <si>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</si>
  <si>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</si>
  <si>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</si>
  <si>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</si>
  <si>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</si>
  <si>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</si>
  <si>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</si>
  <si>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</si>
  <si>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</si>
  <si>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vesztes</t>
  </si>
  <si>
    <t>2.</t>
  </si>
  <si>
    <t>mérkőzés gól 2,75 felett</t>
  </si>
  <si>
    <t>3.</t>
  </si>
  <si>
    <t>4.</t>
  </si>
  <si>
    <t>mérkőzés gól 3 felett</t>
  </si>
  <si>
    <t>5.</t>
  </si>
  <si>
    <t>6.</t>
  </si>
  <si>
    <t>nyertes</t>
  </si>
  <si>
    <t>7.</t>
  </si>
  <si>
    <t>8.</t>
  </si>
  <si>
    <t>mérkőzés gól 2,5 felett</t>
  </si>
  <si>
    <t>9.</t>
  </si>
  <si>
    <t>10.</t>
  </si>
  <si>
    <t>11.</t>
  </si>
  <si>
    <t>12.</t>
  </si>
  <si>
    <t>13.</t>
  </si>
  <si>
    <t>14.</t>
  </si>
  <si>
    <t>15.</t>
  </si>
  <si>
    <t>16.</t>
  </si>
  <si>
    <t>mérkőzés gól 4 felett</t>
  </si>
  <si>
    <t>17.</t>
  </si>
  <si>
    <t>18.</t>
  </si>
  <si>
    <t>mérkőzés gól 3,5 felett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</si>
  <si>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</si>
  <si>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</si>
  <si>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</si>
  <si>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</si>
  <si>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</si>
  <si>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</si>
  <si>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</si>
  <si>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</si>
  <si>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</si>
  <si>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</si>
  <si>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</si>
  <si>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</si>
  <si>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</si>
  <si>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</si>
  <si>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</si>
  <si>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</si>
  <si>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</si>
  <si>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</si>
  <si>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</si>
  <si>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</si>
  <si>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</si>
  <si>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</si>
  <si>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</si>
  <si>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</si>
  <si>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</si>
  <si>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</si>
  <si>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</si>
  <si>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</si>
  <si>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</si>
  <si>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</si>
  <si>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</si>
  <si>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</si>
  <si>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</si>
  <si>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</si>
  <si>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</si>
  <si>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</si>
  <si>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első félidő 2,5 gól felett</t>
  </si>
  <si>
    <t>35.</t>
  </si>
  <si>
    <t>36.</t>
  </si>
  <si>
    <t>37.</t>
  </si>
  <si>
    <t>38.</t>
  </si>
  <si>
    <t>39.</t>
  </si>
  <si>
    <t>mérkőzés gól 4,5 felett</t>
  </si>
  <si>
    <t>40.</t>
  </si>
  <si>
    <t>41.</t>
  </si>
  <si>
    <t>42.</t>
  </si>
  <si>
    <t>43.</t>
  </si>
  <si>
    <t>44.</t>
  </si>
  <si>
    <t>mérkőzés gól 2 felett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</si>
  <si>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</si>
  <si>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</si>
  <si>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</si>
  <si>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</si>
  <si>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</si>
  <si>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</si>
  <si>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</si>
  <si>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</si>
  <si>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</si>
  <si>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</si>
  <si>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</si>
  <si>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</si>
  <si>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</si>
  <si>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</si>
  <si>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</si>
  <si>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</si>
  <si>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</si>
  <si>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</si>
  <si>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</si>
  <si>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</si>
  <si>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</si>
  <si>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</si>
  <si>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</si>
  <si>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</si>
  <si>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</si>
  <si>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</si>
  <si>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</si>
  <si>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</si>
  <si>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</si>
  <si>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</si>
  <si>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</si>
  <si>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</si>
  <si>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</si>
  <si>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</si>
  <si>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</si>
  <si>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</si>
  <si>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</si>
  <si>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</si>
  <si>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</si>
  <si>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</si>
  <si>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</si>
  <si>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</si>
  <si>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</si>
  <si>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</si>
  <si>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</si>
  <si>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</si>
  <si>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</si>
  <si>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</si>
  <si>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</si>
  <si>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</si>
  <si>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</si>
  <si>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</si>
  <si>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</si>
  <si>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</si>
  <si>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</si>
  <si>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</si>
  <si>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</si>
  <si>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</si>
  <si>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</si>
  <si>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</si>
  <si>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</si>
  <si>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</si>
  <si>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</si>
  <si>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</si>
  <si>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</si>
  <si>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</si>
  <si>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</si>
  <si>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</si>
  <si>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</si>
  <si>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</si>
  <si>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</si>
  <si>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</si>
  <si>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</si>
  <si>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</si>
  <si>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</si>
  <si>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</si>
  <si>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</si>
  <si>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</si>
  <si>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</si>
  <si>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</si>
  <si>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</si>
  <si>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</si>
  <si>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</si>
  <si>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</si>
  <si>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</si>
  <si>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</si>
  <si>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</si>
  <si>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</si>
  <si>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</si>
  <si>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</si>
  <si>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</si>
  <si>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</si>
  <si>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</si>
  <si>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</si>
  <si>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</si>
  <si>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</si>
  <si>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</si>
  <si>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</si>
  <si>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</si>
  <si>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</si>
  <si>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</si>
  <si>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</si>
  <si>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</si>
  <si>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</si>
  <si>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</si>
  <si>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</si>
  <si>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</si>
  <si>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</si>
  <si>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</si>
  <si>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</si>
  <si>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</si>
  <si>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</si>
  <si>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</si>
  <si>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</si>
  <si>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</si>
  <si>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</si>
  <si>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</si>
  <si>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</si>
  <si>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</si>
  <si>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</si>
  <si>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</si>
  <si>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</si>
  <si>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</si>
  <si>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</si>
  <si>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</si>
  <si>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</si>
  <si>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</si>
  <si>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</si>
  <si>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</si>
  <si>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</si>
  <si>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</si>
  <si>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</si>
  <si>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</si>
  <si>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</si>
  <si>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</si>
  <si>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</si>
  <si>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</si>
  <si>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</si>
  <si>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</si>
  <si>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</si>
  <si>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</si>
  <si>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</si>
  <si>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</si>
  <si>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</si>
  <si>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</si>
  <si>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</si>
  <si>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</si>
  <si>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</si>
  <si>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</si>
  <si>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</si>
  <si>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</si>
  <si>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</si>
  <si>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</si>
  <si>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</si>
  <si>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</si>
  <si>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</si>
  <si>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</si>
  <si>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</si>
  <si>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</si>
  <si>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</si>
  <si>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</si>
  <si>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</si>
  <si>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</si>
  <si>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</si>
  <si>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</si>
  <si>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</si>
  <si>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</si>
  <si>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</si>
  <si>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</si>
  <si>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</si>
  <si>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</si>
  <si>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</si>
  <si>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</si>
  <si>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</si>
  <si>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</si>
  <si>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</si>
  <si>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</si>
  <si>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</si>
  <si>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</si>
  <si>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</si>
  <si>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</si>
  <si>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</si>
  <si>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</si>
  <si>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</si>
  <si>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</si>
  <si>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</si>
  <si>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</si>
  <si>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</si>
  <si>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</si>
  <si>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</si>
  <si>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</si>
  <si>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</si>
  <si>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</si>
  <si>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</si>
  <si>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</si>
  <si>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</si>
  <si>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</si>
  <si>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</si>
  <si>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</si>
  <si>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</si>
  <si>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</si>
  <si>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</si>
  <si>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</si>
  <si>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</si>
  <si>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</si>
  <si>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</si>
  <si>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</si>
  <si>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</si>
  <si>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</si>
  <si>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</si>
  <si>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</si>
  <si>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</si>
  <si>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</si>
  <si>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</si>
  <si>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</si>
  <si>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</si>
  <si>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</si>
  <si>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</si>
  <si>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</si>
  <si>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</si>
  <si>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</si>
  <si>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</si>
  <si>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</si>
  <si>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</si>
  <si>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</si>
  <si>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</si>
  <si>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</si>
  <si>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</si>
  <si>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</si>
  <si>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</si>
  <si>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</si>
  <si>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</si>
  <si>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</si>
  <si>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</si>
  <si>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</si>
  <si>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</si>
  <si>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</si>
  <si>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</si>
  <si>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</si>
  <si>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</si>
  <si>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</si>
  <si>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</si>
  <si>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</si>
  <si>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</si>
  <si>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</si>
  <si>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</si>
  <si>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</si>
  <si>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</si>
  <si>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</si>
  <si>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</si>
  <si>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</si>
  <si>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</si>
  <si>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</si>
  <si>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</si>
  <si>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</si>
  <si>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</si>
  <si>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</si>
  <si>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</si>
  <si>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</si>
  <si>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</si>
  <si>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</si>
  <si>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</si>
  <si>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</si>
  <si>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</si>
  <si>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</si>
  <si>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</si>
  <si>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</si>
  <si>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</si>
  <si>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</si>
  <si>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</si>
  <si>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</si>
  <si>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</si>
  <si>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</si>
  <si>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</si>
  <si>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</si>
  <si>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</si>
  <si>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</si>
  <si>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</si>
  <si>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</si>
  <si>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</si>
  <si>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</si>
  <si>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</si>
  <si>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</si>
  <si>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</si>
  <si>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</si>
  <si>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</si>
  <si>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</si>
  <si>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</si>
  <si>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</si>
  <si>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</si>
  <si>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</si>
  <si>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</si>
  <si>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</si>
  <si>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</si>
  <si>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</si>
  <si>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</si>
  <si>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</si>
  <si>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</si>
  <si>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</si>
  <si>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</si>
  <si>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</si>
  <si>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</si>
  <si>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</si>
  <si>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</si>
  <si>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</si>
  <si>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</si>
  <si>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</si>
  <si>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</si>
  <si>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</si>
  <si>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</si>
  <si>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</si>
  <si>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</si>
  <si>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</si>
  <si>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</si>
  <si>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</si>
  <si>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</si>
  <si>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</si>
  <si>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</si>
  <si>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</si>
  <si>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</si>
  <si>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</si>
  <si>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</si>
  <si>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</si>
  <si>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</si>
  <si>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</si>
  <si>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</si>
  <si>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</si>
  <si>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</si>
  <si>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</si>
  <si>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</si>
  <si>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</si>
  <si>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</si>
  <si>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</si>
  <si>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</si>
  <si>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</si>
  <si>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</si>
  <si>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</si>
  <si>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</si>
  <si>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</si>
  <si>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</si>
  <si>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</si>
  <si>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</si>
  <si>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</si>
  <si>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</si>
  <si>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</si>
  <si>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</si>
  <si>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</si>
  <si>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</si>
  <si>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</si>
  <si>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</si>
  <si>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</si>
  <si>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</si>
  <si>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</si>
  <si>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</si>
  <si>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</si>
  <si>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</si>
  <si>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</si>
  <si>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</si>
  <si>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</si>
  <si>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</si>
  <si>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</si>
  <si>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</si>
  <si>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</si>
  <si>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</si>
  <si>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</si>
  <si>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</si>
  <si>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</si>
  <si>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</si>
  <si>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</si>
  <si>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</si>
  <si>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</si>
  <si>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</si>
  <si>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</si>
  <si>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</si>
  <si>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</si>
  <si>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</si>
  <si>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</si>
  <si>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</si>
  <si>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</si>
  <si>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</si>
  <si>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</si>
  <si>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</si>
  <si>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</si>
  <si>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</si>
  <si>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</si>
  <si>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</si>
  <si>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</si>
  <si>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</si>
  <si>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</si>
  <si>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</si>
  <si>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</si>
  <si>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</si>
  <si>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</si>
  <si>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</si>
  <si>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</si>
  <si>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</si>
  <si>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</si>
  <si>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</si>
  <si>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</si>
  <si>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</si>
  <si>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</si>
  <si>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</si>
  <si>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</si>
  <si>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</si>
  <si>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</si>
  <si>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</si>
  <si>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</si>
  <si>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</si>
  <si>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</si>
  <si>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</si>
  <si>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</si>
  <si>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</si>
  <si>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</si>
  <si>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</si>
  <si>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</si>
  <si>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</si>
  <si>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</si>
  <si>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</si>
  <si>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</si>
  <si>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</si>
  <si>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</si>
  <si>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</si>
  <si>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</si>
  <si>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</si>
  <si>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</si>
  <si>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</si>
  <si>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</si>
  <si>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</si>
  <si>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</si>
  <si>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</si>
  <si>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</si>
  <si>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</si>
  <si>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</si>
  <si>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</si>
  <si>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</si>
  <si>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</si>
  <si>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</si>
  <si>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</si>
  <si>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</si>
  <si>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</si>
  <si>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</si>
  <si>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</si>
  <si>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</si>
  <si>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</si>
  <si>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</si>
  <si>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</si>
  <si>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</si>
  <si>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</si>
  <si>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</si>
  <si>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</si>
  <si>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</si>
  <si>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</si>
  <si>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</si>
  <si>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</si>
  <si>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</si>
  <si>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</si>
  <si>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</si>
  <si>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</si>
  <si>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</si>
  <si>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</si>
  <si>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</si>
  <si>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</si>
  <si>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</si>
  <si>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</si>
  <si>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</si>
  <si>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</si>
  <si>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</si>
  <si>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</si>
  <si>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</si>
  <si>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</si>
  <si>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</si>
  <si>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</si>
  <si>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</si>
  <si>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</si>
  <si>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</si>
  <si>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</si>
  <si>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</si>
  <si>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</si>
  <si>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</si>
  <si>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</si>
  <si>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</si>
  <si>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</si>
  <si>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</si>
  <si>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</si>
  <si>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</si>
  <si>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</si>
  <si>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</si>
  <si>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</si>
  <si>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</si>
  <si>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</si>
  <si>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</si>
  <si>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</si>
  <si>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</si>
  <si>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</si>
  <si>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</si>
  <si>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</si>
  <si>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</si>
  <si>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</si>
  <si>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</si>
  <si>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</si>
  <si>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</si>
  <si>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</si>
  <si>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</si>
  <si>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</si>
  <si>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</si>
  <si>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</si>
  <si>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</si>
  <si>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</si>
  <si>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</si>
  <si>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</si>
  <si>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</si>
  <si>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</si>
  <si>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</si>
  <si>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</si>
  <si>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</si>
  <si>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</si>
  <si>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</si>
  <si>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</si>
  <si>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</si>
  <si>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</si>
  <si>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</si>
  <si>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</si>
  <si>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</si>
  <si>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</si>
  <si>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</si>
  <si>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</si>
  <si>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</si>
  <si>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</si>
  <si>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</si>
  <si>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</si>
  <si>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</si>
  <si>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</si>
  <si>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</si>
  <si>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</si>
  <si>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</si>
  <si>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</si>
  <si>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</si>
  <si>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</si>
  <si>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</si>
  <si>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</si>
  <si>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</si>
  <si>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</si>
  <si>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</si>
  <si>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</si>
  <si>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</si>
  <si>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</si>
  <si>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</si>
  <si>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</si>
  <si>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</si>
  <si>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</si>
  <si>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</si>
  <si>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</si>
  <si>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</si>
  <si>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</si>
  <si>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</si>
  <si>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</si>
  <si>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</si>
  <si>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</si>
  <si>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</si>
  <si>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</si>
  <si>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</si>
  <si>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</si>
  <si>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</si>
  <si>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</si>
  <si>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</si>
  <si>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</si>
  <si>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</si>
  <si>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</si>
  <si>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</si>
  <si>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</si>
  <si>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</si>
  <si>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</si>
  <si>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</si>
  <si>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</si>
  <si>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</si>
  <si>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</si>
  <si>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</si>
  <si>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</si>
  <si>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</si>
  <si>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</si>
  <si>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</si>
  <si>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</si>
  <si>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</si>
  <si>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</si>
  <si>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</si>
  <si>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</si>
  <si>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</si>
  <si>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</si>
  <si>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</si>
  <si>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</si>
  <si>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</si>
  <si>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</si>
  <si>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</si>
  <si>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</si>
  <si>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</si>
  <si>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</si>
  <si>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</si>
  <si>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</si>
  <si>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</si>
  <si>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</si>
  <si>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</si>
  <si>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</si>
  <si>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</si>
  <si>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</si>
  <si>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</si>
  <si>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</si>
  <si>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</si>
  <si>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</si>
  <si>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</si>
  <si>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</si>
  <si>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</si>
  <si>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</si>
  <si>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</si>
  <si>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</si>
  <si>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</si>
  <si>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</si>
  <si>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</si>
  <si>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</si>
  <si>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</si>
  <si>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</si>
  <si>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</si>
  <si>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</si>
  <si>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</si>
  <si>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</si>
  <si>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</si>
  <si>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</si>
  <si>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</si>
  <si>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</si>
  <si>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</si>
  <si>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</si>
  <si>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</si>
  <si>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</si>
  <si>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</si>
  <si>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</si>
  <si>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</si>
  <si>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</si>
  <si>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</si>
  <si>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</si>
  <si>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</si>
  <si>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</si>
  <si>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</si>
  <si>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</si>
  <si>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</si>
  <si>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</si>
  <si>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</si>
  <si>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</si>
  <si>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</si>
  <si>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</si>
  <si>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</si>
  <si>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</si>
  <si>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</si>
  <si>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</si>
  <si>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</si>
  <si>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</si>
  <si>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</si>
  <si>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</si>
  <si>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</si>
  <si>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</si>
  <si>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</si>
  <si>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</si>
  <si>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</si>
  <si>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</si>
  <si>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</si>
  <si>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</si>
  <si>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</si>
  <si>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</si>
  <si>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</si>
  <si>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</si>
  <si>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</si>
  <si>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</si>
  <si>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</si>
  <si>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</si>
  <si>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</si>
  <si>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</si>
  <si>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</si>
  <si>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</si>
  <si>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</si>
  <si>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</si>
  <si>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</si>
  <si>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</si>
  <si>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</si>
  <si>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</si>
  <si>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</si>
  <si>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</si>
  <si>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</si>
  <si>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</si>
  <si>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</si>
  <si>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</si>
  <si>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</si>
  <si>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</si>
  <si>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</si>
  <si>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</si>
  <si>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</si>
  <si>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</si>
  <si>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</si>
  <si>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</si>
  <si>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</si>
  <si>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</si>
  <si>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</si>
  <si>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</si>
  <si>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</si>
  <si>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</si>
  <si>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</si>
  <si>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</si>
  <si>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</si>
  <si>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</si>
  <si>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</si>
  <si>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</si>
  <si>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</si>
  <si>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</si>
  <si>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</si>
  <si>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</si>
  <si>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</si>
  <si>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</si>
  <si>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</si>
  <si>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</si>
  <si>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</si>
  <si>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</si>
  <si>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</si>
  <si>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</si>
  <si>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</si>
  <si>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</si>
  <si>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</si>
  <si>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</si>
  <si>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</si>
  <si>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</si>
  <si>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</si>
  <si>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</si>
  <si>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</si>
  <si>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</si>
  <si>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</si>
  <si>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</si>
  <si>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</si>
  <si>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</si>
  <si>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</si>
  <si>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</si>
  <si>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</si>
  <si>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</si>
  <si>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</si>
  <si>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</si>
  <si>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</si>
  <si>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</si>
  <si>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</si>
  <si>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</si>
  <si>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</si>
  <si>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</si>
  <si>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</si>
  <si>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</si>
  <si>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</si>
  <si>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</si>
  <si>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</si>
  <si>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</si>
  <si>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</si>
  <si>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</si>
  <si>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</si>
  <si>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</si>
  <si>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</si>
  <si>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</si>
  <si>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</si>
  <si>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</si>
  <si>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</si>
  <si>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</si>
  <si>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</si>
  <si>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</si>
  <si>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</si>
  <si>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</si>
  <si>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</si>
  <si>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</si>
  <si>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</si>
  <si>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</si>
  <si>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</si>
  <si>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</si>
  <si>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</si>
  <si>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</si>
  <si>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</si>
  <si>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</si>
  <si>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</si>
  <si>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</si>
  <si>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</si>
  <si>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</si>
  <si>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</si>
  <si>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</si>
  <si>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</si>
  <si>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</si>
  <si>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</si>
  <si>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</si>
  <si>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</si>
  <si>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</si>
  <si>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</si>
  <si>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</si>
  <si>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</si>
  <si>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</si>
  <si>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</si>
  <si>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</si>
  <si>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</si>
  <si>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</si>
  <si>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</si>
  <si>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</si>
  <si>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</si>
  <si>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</si>
  <si>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</si>
  <si>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</si>
  <si>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</si>
  <si>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</si>
  <si>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</si>
  <si>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</si>
  <si>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</si>
  <si>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</si>
  <si>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</si>
  <si>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</si>
  <si>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</si>
  <si>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</si>
  <si>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</si>
  <si>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</si>
  <si>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</si>
  <si>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</si>
  <si>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</si>
  <si>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</si>
  <si>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</si>
  <si>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</si>
  <si>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</si>
  <si>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</si>
  <si>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</si>
  <si>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</si>
  <si>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</si>
  <si>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</si>
  <si>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</si>
  <si>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</si>
  <si>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</si>
  <si>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</si>
  <si>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</si>
  <si>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</si>
  <si>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</si>
  <si>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</si>
  <si>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</si>
  <si>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</si>
  <si>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</si>
  <si>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</si>
  <si>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</si>
  <si>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</si>
  <si>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</si>
  <si>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</si>
  <si>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</si>
  <si>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</si>
  <si>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</si>
  <si>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</si>
  <si>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</si>
  <si>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</si>
  <si>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</si>
  <si>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</si>
  <si>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</si>
  <si>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</si>
  <si>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</si>
  <si>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</si>
  <si>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</si>
  <si>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</si>
  <si>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</si>
  <si>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</si>
  <si>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</si>
  <si>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</si>
  <si>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</si>
  <si>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</si>
  <si>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</si>
  <si>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</si>
  <si>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</si>
  <si>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</si>
  <si>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</si>
  <si>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</si>
  <si>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</si>
  <si>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</si>
  <si>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</si>
  <si>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</si>
  <si>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</si>
  <si>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</si>
  <si>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</si>
  <si>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</si>
  <si>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</si>
  <si>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</si>
  <si>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</si>
  <si>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</si>
  <si>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</si>
  <si>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</si>
  <si>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</si>
  <si>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</si>
  <si>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</si>
  <si>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</si>
  <si>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</si>
  <si>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</si>
  <si>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</si>
  <si>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</si>
  <si>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</si>
  <si>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</si>
  <si>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</si>
  <si>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</si>
  <si>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</si>
  <si>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</si>
  <si>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</si>
  <si>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</si>
  <si>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</si>
  <si>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</si>
  <si>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</si>
  <si>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</si>
  <si>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</si>
  <si>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</si>
  <si>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</si>
  <si>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</si>
  <si>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</si>
  <si>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</si>
  <si>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</si>
  <si>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</si>
  <si>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</si>
  <si>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</si>
  <si>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</si>
  <si>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</si>
  <si>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</si>
  <si>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</si>
  <si>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</si>
  <si>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</si>
  <si>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</si>
  <si>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</si>
  <si>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</si>
  <si>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</si>
  <si>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</si>
  <si>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</si>
  <si>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</si>
  <si>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</si>
  <si>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</si>
  <si>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</si>
  <si>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</si>
  <si>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</si>
  <si>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</si>
  <si>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</si>
  <si>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</si>
  <si>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</si>
  <si>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</si>
  <si>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</si>
  <si>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</si>
  <si>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</si>
  <si>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</si>
  <si>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</si>
  <si>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</si>
  <si>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</si>
  <si>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</si>
  <si>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</si>
  <si>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</si>
  <si>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</si>
  <si>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</si>
  <si>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</si>
  <si>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</si>
  <si>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</si>
  <si>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</si>
  <si>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</si>
  <si>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</si>
  <si>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</si>
  <si>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</si>
  <si>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</si>
  <si>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</si>
  <si>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</si>
  <si>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</si>
  <si>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</si>
  <si>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</si>
  <si>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</si>
  <si>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</si>
  <si>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</si>
  <si>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</si>
  <si>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</si>
  <si>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</si>
  <si>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</si>
  <si>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</si>
  <si>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</si>
  <si>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</si>
  <si>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</si>
  <si>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</si>
  <si>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</si>
  <si>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</si>
  <si>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</si>
  <si>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</si>
  <si>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</si>
  <si>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</si>
  <si>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</si>
  <si>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</si>
  <si>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</si>
  <si>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</si>
  <si>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</si>
  <si>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</si>
  <si>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</si>
  <si>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</si>
  <si>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</si>
  <si>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</si>
  <si>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</si>
  <si>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</si>
  <si>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</si>
  <si>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</si>
  <si>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</si>
  <si>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</si>
  <si>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</si>
  <si>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</si>
  <si>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</si>
  <si>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</si>
  <si>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</si>
  <si>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</si>
  <si>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</si>
  <si>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</si>
  <si>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</si>
  <si>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</si>
  <si>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</si>
  <si>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</si>
  <si>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</si>
  <si>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</si>
  <si>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</si>
  <si>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</si>
  <si>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</si>
  <si>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</si>
  <si>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</si>
  <si>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</si>
  <si>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</si>
  <si>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</si>
  <si>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</si>
  <si>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</si>
  <si>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</si>
  <si>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</si>
  <si>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</si>
  <si>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</si>
  <si>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</si>
  <si>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</si>
  <si>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</si>
  <si>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</si>
  <si>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</si>
  <si>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</si>
  <si>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</si>
  <si>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</si>
  <si>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</si>
  <si>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</si>
  <si>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</si>
  <si>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</si>
  <si>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</si>
  <si>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</si>
  <si>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</si>
  <si>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</si>
  <si>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</si>
  <si>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</si>
  <si>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</si>
  <si>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</si>
  <si>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</si>
  <si>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</si>
  <si>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</si>
  <si>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</si>
  <si>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</si>
  <si>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</si>
  <si>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</si>
  <si>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</si>
  <si>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</si>
  <si>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</si>
  <si>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</si>
  <si>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</si>
  <si>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</si>
  <si>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</si>
  <si>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</si>
  <si>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</si>
  <si>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</si>
  <si>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</si>
  <si>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</si>
  <si>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</si>
  <si>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</si>
  <si>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</si>
  <si>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</si>
  <si>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</si>
  <si>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</si>
  <si>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</si>
  <si>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</si>
  <si>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</si>
  <si>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</si>
  <si>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</si>
  <si>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</si>
  <si>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</si>
  <si>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</si>
  <si>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</si>
  <si>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</si>
  <si>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</si>
  <si>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</si>
  <si>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</si>
  <si>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</si>
  <si>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</si>
  <si>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</si>
  <si>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</si>
  <si>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</si>
  <si>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</si>
  <si>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</si>
  <si>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</si>
  <si>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</si>
  <si>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</si>
  <si>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</si>
  <si>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</si>
  <si>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</si>
  <si>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</si>
  <si>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</si>
  <si>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</si>
  <si>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</si>
  <si>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</si>
  <si>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</si>
  <si>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</si>
  <si>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</si>
  <si>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</si>
  <si>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</si>
  <si>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</si>
  <si>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</si>
  <si>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</si>
  <si>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</si>
  <si>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</si>
  <si>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</si>
  <si>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</si>
  <si>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</si>
  <si>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</si>
  <si>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</si>
  <si>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</si>
  <si>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</si>
  <si>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</si>
  <si>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</si>
  <si>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</si>
  <si>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</si>
  <si>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</si>
  <si>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</si>
  <si>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</si>
  <si>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</si>
  <si>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</si>
  <si>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</si>
  <si>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</si>
  <si>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</si>
  <si>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</si>
  <si>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</si>
  <si>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</si>
  <si>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</si>
  <si>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</si>
  <si>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</si>
  <si>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</si>
  <si>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</si>
  <si>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</si>
  <si>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</si>
  <si>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</si>
  <si>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</si>
  <si>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</si>
  <si>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</si>
  <si>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</si>
  <si>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</si>
  <si>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</si>
  <si>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</si>
  <si>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</si>
  <si>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</si>
  <si>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</si>
  <si>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</si>
  <si>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</si>
  <si>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</si>
  <si>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</si>
  <si>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</si>
  <si>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</si>
  <si>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</si>
  <si>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</si>
  <si>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</si>
  <si>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</si>
  <si>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</si>
  <si>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</si>
  <si>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</si>
  <si>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</si>
  <si>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</si>
  <si>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</si>
  <si>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</si>
  <si>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</si>
  <si>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</si>
  <si>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</si>
  <si>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</si>
  <si>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</si>
  <si>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</si>
  <si>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</si>
  <si>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</si>
  <si>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</si>
  <si>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</si>
  <si>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</si>
  <si>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</si>
  <si>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</si>
  <si>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</si>
  <si>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</si>
  <si>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</si>
  <si>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</si>
  <si>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</si>
  <si>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</si>
  <si>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</si>
  <si>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</si>
  <si>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</si>
  <si>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</si>
  <si>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</si>
  <si>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</si>
  <si>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</si>
  <si>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</si>
  <si>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</si>
  <si>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</si>
  <si>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</si>
  <si>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</si>
  <si>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</si>
  <si>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</si>
  <si>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</si>
  <si>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</si>
  <si>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</si>
  <si>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</si>
  <si>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</si>
  <si>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</si>
  <si>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</si>
  <si>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</si>
  <si>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</si>
  <si>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</si>
  <si>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</si>
  <si>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</si>
  <si>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</si>
  <si>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</si>
  <si>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</si>
  <si>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</si>
  <si>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</si>
  <si>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</si>
  <si>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</si>
  <si>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</si>
  <si>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</si>
  <si>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</si>
  <si>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</si>
  <si>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</si>
  <si>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</si>
  <si>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</si>
  <si>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</si>
  <si>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</si>
  <si>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</si>
  <si>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</si>
  <si>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</si>
  <si>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</si>
  <si>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</si>
  <si>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</si>
  <si>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</si>
  <si>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</si>
  <si>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</si>
  <si>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</si>
  <si>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</si>
  <si>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</si>
  <si>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</si>
  <si>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</si>
  <si>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</si>
  <si>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</si>
  <si>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</si>
  <si>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</si>
  <si>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</si>
  <si>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</si>
  <si>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</si>
  <si>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</si>
  <si>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</si>
  <si>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</si>
  <si>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</si>
  <si>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</si>
  <si>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</si>
  <si>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</si>
  <si>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</si>
  <si>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</si>
  <si>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</si>
  <si>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</si>
  <si>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</si>
  <si>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</si>
  <si>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</si>
  <si>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</si>
  <si>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</si>
  <si>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</si>
  <si>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</si>
  <si>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</si>
  <si>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</si>
  <si>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</si>
  <si>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</si>
  <si>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</si>
  <si>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</si>
  <si>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</si>
  <si>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</si>
  <si>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</si>
  <si>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</si>
  <si>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</si>
  <si>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</si>
  <si>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</si>
  <si>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</si>
  <si>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</si>
  <si>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</si>
  <si>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</si>
  <si>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</si>
  <si>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</si>
  <si>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</si>
  <si>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</si>
  <si>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</si>
  <si>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</si>
  <si>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</si>
  <si>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</si>
  <si>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</si>
  <si>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</si>
  <si>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</si>
  <si>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</si>
  <si>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</si>
  <si>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</si>
  <si>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</si>
  <si>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</si>
  <si>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</si>
  <si>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</si>
  <si>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</si>
  <si>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</si>
  <si>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</si>
  <si>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</si>
  <si>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</si>
  <si>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</si>
  <si>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</si>
  <si>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</si>
  <si>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</si>
  <si>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</si>
  <si>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</si>
  <si>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</si>
  <si>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</si>
  <si>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</si>
  <si>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</si>
  <si>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</si>
  <si>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</si>
  <si>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</si>
  <si>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</si>
  <si>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</si>
  <si>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</si>
  <si>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</si>
  <si>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</si>
  <si>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</si>
  <si>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</si>
  <si>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</si>
  <si>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</si>
  <si>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</si>
  <si>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</si>
  <si>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</si>
  <si>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</si>
  <si>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</si>
  <si>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</si>
  <si>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</si>
  <si>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</si>
  <si>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</si>
  <si>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</si>
  <si>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</si>
  <si>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első félidő 1 gól felett</t>
  </si>
  <si>
    <t>első félidő 0,75 gól felett</t>
  </si>
  <si>
    <t>mérkőzés gól 1,75 felett</t>
  </si>
  <si>
    <t>mérkőzés gól 5 felett</t>
  </si>
  <si>
    <t>ATK Mohun Bagan vs Hyderabad</t>
  </si>
  <si>
    <t>Rangers vs Celtic</t>
  </si>
  <si>
    <t>ST. Johnstone vs Hibernian</t>
  </si>
  <si>
    <t>Kilmarnock vs St. Mirren</t>
  </si>
  <si>
    <t>Aberdeen vs Ross County</t>
  </si>
  <si>
    <t>Hearts vs Motherwell</t>
  </si>
  <si>
    <t>FC Dundee vs Dundee Utd</t>
  </si>
  <si>
    <t>Internazionale vs Atalanta</t>
  </si>
  <si>
    <t>Newport vs Wimbledon</t>
  </si>
  <si>
    <t>Gillingham vs Bromley</t>
  </si>
  <si>
    <t>Nacional Madeira vs Porto</t>
  </si>
  <si>
    <t>Granada vs Getafe</t>
  </si>
  <si>
    <t>Ferrol vs Rayo Vallecano</t>
  </si>
  <si>
    <t>Rodez Aveyron vs Red Star FC</t>
  </si>
  <si>
    <t>Caerau Ely FC vs Cwmbran Celtic</t>
  </si>
  <si>
    <t>mérkőzés gól 5,5 felett</t>
  </si>
  <si>
    <t>Roma vs Lazio</t>
  </si>
  <si>
    <t>Marseille vs Le Havre</t>
  </si>
  <si>
    <t>Mount Pleasant FC vs Dunbeholden FC</t>
  </si>
  <si>
    <t>Humble Lions FC vs Vere United FC</t>
  </si>
  <si>
    <t>Racing United vs Arnett Gardens FC</t>
  </si>
  <si>
    <t>Tivoli Gardens vs Portmore United</t>
  </si>
  <si>
    <t>Wolverhampton vs Nottingham</t>
  </si>
  <si>
    <t>QPR vs Luton</t>
  </si>
  <si>
    <t>Gil Vicente vs Rio Ave</t>
  </si>
  <si>
    <t>Ebbsfleet Utd vs West Ham U21</t>
  </si>
  <si>
    <t>Wycombe vs Huddersfield</t>
  </si>
  <si>
    <t>St. Truiden vs Genk</t>
  </si>
  <si>
    <t>FC Bruges vs OH Leuven</t>
  </si>
  <si>
    <t>Chelsea vs Sporting CP (U21)</t>
  </si>
  <si>
    <t>Ath. Bilbao vs Barcelona</t>
  </si>
  <si>
    <t>Cambrian&amp;Clydach Vale vs Baglan Dragons</t>
  </si>
  <si>
    <t>Celtic vs Dundee Utd</t>
  </si>
  <si>
    <t>Kilmarnock vs Motherwell</t>
  </si>
  <si>
    <t>Fulham vs Watford</t>
  </si>
  <si>
    <t>Everton vs Peterborough</t>
  </si>
  <si>
    <t>Beerschot Wilrijk vs Anderlecht</t>
  </si>
  <si>
    <t>FC Dundee vs Rangers</t>
  </si>
  <si>
    <t>Brest vs Lyon</t>
  </si>
  <si>
    <t>Reims vs Nice</t>
  </si>
  <si>
    <t>Rennes vs Marseille</t>
  </si>
  <si>
    <t>Ajax vs RKC Waalwijk</t>
  </si>
  <si>
    <t>Heracles vs Sparta Rotterdam</t>
  </si>
  <si>
    <t>Zwolle vs Nijmegen</t>
  </si>
  <si>
    <t>PSV vs AZ Almaar</t>
  </si>
  <si>
    <t>ATK Mohun Bagan vs East Bengal</t>
  </si>
  <si>
    <t>PSG vs St. Etienne</t>
  </si>
  <si>
    <t>mérkőzés gól 3,75 felett</t>
  </si>
  <si>
    <t>Unam Pumas vs Necaxa</t>
  </si>
  <si>
    <t>Cercle Bruges vs KV Mechelen</t>
  </si>
  <si>
    <t>Nottingham vs Liverpool</t>
  </si>
  <si>
    <t>Chelsea vs Bournemouth</t>
  </si>
  <si>
    <t>West Ham vs Fulham</t>
  </si>
  <si>
    <t>Brentford vs Man City</t>
  </si>
  <si>
    <t>Holstein Kiel vs Dortmund</t>
  </si>
  <si>
    <t>E. Frankfurt vs Freiburg</t>
  </si>
  <si>
    <t>Wolfsburg vs Mönchengladbach</t>
  </si>
  <si>
    <t>mérkőzés gól 3,25 felett</t>
  </si>
  <si>
    <t>Leverkusen vs Mainz</t>
  </si>
  <si>
    <t>IR Reykjavik vs Fjölnir</t>
  </si>
  <si>
    <t>Throttur Reykjavik vs Fylkir</t>
  </si>
  <si>
    <t>Newcastle vs Wolverhampton</t>
  </si>
  <si>
    <t>Leicester vs Crystal Palace</t>
  </si>
  <si>
    <t>Everton vs Aston Villa</t>
  </si>
  <si>
    <t>VfB Stuttgart vs RB Leipzig</t>
  </si>
  <si>
    <t>Union Berlin vs Augsburg</t>
  </si>
  <si>
    <t>Bremen vs Heidenheim</t>
  </si>
  <si>
    <t>Bayern München vs Hoffenheim</t>
  </si>
  <si>
    <t>Manchester United vs Southampton</t>
  </si>
  <si>
    <t>Anderlecht vs Antwerpen</t>
  </si>
  <si>
    <t>Willem II vs Feyenoord</t>
  </si>
  <si>
    <t>Go Ahead Eagles vs Gröningen</t>
  </si>
  <si>
    <t>Getafe vs Barcelona</t>
  </si>
  <si>
    <t>Internazionale vs Empoli</t>
  </si>
  <si>
    <t>Marseille vs Strasbourg</t>
  </si>
  <si>
    <t>Valencia vs Real Sociedad</t>
  </si>
  <si>
    <t>első félidő 0,5 gól felett</t>
  </si>
  <si>
    <t>Bragantino vs Velo Clube SP</t>
  </si>
  <si>
    <t>Corinthians SP vs EC Agua Santa SP</t>
  </si>
  <si>
    <t>Aucas vs Cuniburo FC</t>
  </si>
  <si>
    <t>AD Municipal Liberia vs Santa Ana</t>
  </si>
  <si>
    <t>Juventude RS vs Yprianga RS</t>
  </si>
  <si>
    <t>Guarany de Bage vs SC Internacional RS</t>
  </si>
  <si>
    <t>Sao Luiz RS vs Avenida</t>
  </si>
  <si>
    <t>Magdeburg vs Braunschweig</t>
  </si>
  <si>
    <t>Fürth vs Kaiserslautern</t>
  </si>
  <si>
    <t>Las Palmas vs Osasunas</t>
  </si>
  <si>
    <t>Torino vs Cagliari</t>
  </si>
  <si>
    <t>Wolfsburg vs Holstein Kiel</t>
  </si>
  <si>
    <t>Valladolid vs Real Madrid</t>
  </si>
  <si>
    <t>Sporting CP vs Nacional Madeira</t>
  </si>
  <si>
    <t>FC Bruges vs Kortrijk</t>
  </si>
  <si>
    <t>America De Cali vs Llaneros FC</t>
  </si>
  <si>
    <t>Atl. Nacional Medellin vs Once Caldas</t>
  </si>
  <si>
    <t>San Lorenzo vs Talleres de Cordoba</t>
  </si>
  <si>
    <t>mérkőzés gól 1,5 felett</t>
  </si>
  <si>
    <t>Instituto Cordoba vs Gimnasia LP</t>
  </si>
  <si>
    <t>Estudiantes LP vs Union SF</t>
  </si>
  <si>
    <t>Atl. Platense vs River Plate</t>
  </si>
  <si>
    <t>Fulham vs Man Utd</t>
  </si>
  <si>
    <t>Lazio vs Fiorentina</t>
  </si>
  <si>
    <t>Barcelona vs Valencia</t>
  </si>
  <si>
    <t>Nice vs Marseille</t>
  </si>
  <si>
    <t>mind2 csapat szerez gólt</t>
  </si>
  <si>
    <t>Dep. Copiapo vs Cobreloa Calama</t>
  </si>
  <si>
    <t>San Marcos de Arica vs Coquimbo Unido</t>
  </si>
  <si>
    <t>Dep. Riestra vs San Martin SJ</t>
  </si>
  <si>
    <t>Sarmiento vs Godoy Cruz</t>
  </si>
  <si>
    <t>Rosario Central vs Lanus</t>
  </si>
  <si>
    <t>Velez Sarsfield vs Atl. Platense</t>
  </si>
  <si>
    <t>Independiente de Mendoza vs Barracas Central</t>
  </si>
  <si>
    <t>Brest vs Real Madrid</t>
  </si>
  <si>
    <t>Aston Villa vs Celtic</t>
  </si>
  <si>
    <t>Leverkusen vs Sparta Praha</t>
  </si>
  <si>
    <t>Sturm Graz vs RB Leipzig</t>
  </si>
  <si>
    <t>Juventus vs Benfica</t>
  </si>
  <si>
    <t>Bayern München vs Slovan Bratislava</t>
  </si>
  <si>
    <t>Salzburg vs Atl. Madrid</t>
  </si>
  <si>
    <t>VfB Stuttgart vs Paris SG</t>
  </si>
  <si>
    <t>Sporting CP vs Bologna</t>
  </si>
  <si>
    <t>Dinamo Zagreb vs Milan</t>
  </si>
  <si>
    <t>Dortmund vs Sahtar Doneck</t>
  </si>
  <si>
    <t>Manchester City vs FC Bruges</t>
  </si>
  <si>
    <t>Young Boys vs Crvena Zvezda</t>
  </si>
  <si>
    <t>PSV vs Liverpool</t>
  </si>
  <si>
    <t>Girona vs Arsenal</t>
  </si>
  <si>
    <t>Lille vs Feyenoord</t>
  </si>
  <si>
    <t>Barcelona vs Atalanta</t>
  </si>
  <si>
    <t>FTC vs AZ Alkmaar</t>
  </si>
  <si>
    <t>Roma vs E. Frankfurt</t>
  </si>
  <si>
    <t>Midtjylland vs Fenerbache</t>
  </si>
  <si>
    <t>Braga vs Lazio</t>
  </si>
  <si>
    <t>Maccabi TA vs Porto</t>
  </si>
  <si>
    <t>Anderlecht vs Hoffenheim</t>
  </si>
  <si>
    <t>Ajax vs Galatasaray</t>
  </si>
  <si>
    <t>FCS Bukarest vs Manchester Utd</t>
  </si>
  <si>
    <t>Rangers vs RU Saint-Gilloise</t>
  </si>
  <si>
    <t>Dinamo Kijev vs Rigas FS</t>
  </si>
  <si>
    <t>Slavia Praha vs FF Malmö</t>
  </si>
  <si>
    <t>Ath. Bilbao vs Plzen</t>
  </si>
  <si>
    <t>Tottenham vs Elfsborg</t>
  </si>
  <si>
    <t>Twente vs Besiktas</t>
  </si>
  <si>
    <t>Nice vs Bodö/Glimt</t>
  </si>
  <si>
    <t>Lyon vs Ludogorec Razgrad</t>
  </si>
  <si>
    <t>Real Sociedad vs PAOK</t>
  </si>
  <si>
    <t>Olympaikosz vs Qarabag Baku</t>
  </si>
  <si>
    <t>Bremen vs Mainz</t>
  </si>
  <si>
    <t>Parma vs Lecce</t>
  </si>
  <si>
    <t>Montpellier vs Lens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</si>
</sst>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3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5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14" fontId="2" fillId="0" borderId="0" xfId="3" applyNumberFormat="1" applyFont="1" applyBorder="1" applyAlignment="1" applyProtection="1"/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0" fontId="3" fillId="0" borderId="0" xfId="3" applyFont="1" applyBorder="1" applyAlignment="1" applyProtection="1">
      <alignment horizontal="center"/>
    </xf>
    <xf numFmtId="0" fontId="12" fillId="0" borderId="0" xfId="0" applyFont="1"/>
    <xf numFmtId="0" fontId="2" fillId="0" borderId="0" xfId="0" applyFont="1" applyFill="1" applyBorder="1" applyAlignment="1" applyProtection="1"/>
    <xf numFmtId="14" fontId="2" fillId="0" borderId="2" xfId="3" applyNumberFormat="1" applyFont="1" applyBorder="1" applyAlignment="1" applyProtection="1"/>
    <xf numFmtId="0" fontId="5" fillId="0" borderId="2" xfId="0" applyFont="1" applyBorder="1" applyAlignment="1" applyProtection="1"/>
    <xf numFmtId="0" fontId="12" fillId="0" borderId="2" xfId="0" applyFont="1" applyBorder="1"/>
    <xf numFmtId="0" fontId="12" fillId="3" borderId="0" xfId="0" applyFont="1" applyFill="1"/>
    <xf numFmtId="0" fontId="5" fillId="0" borderId="0" xfId="0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0" fontId="12" fillId="0" borderId="0" xfId="0" applyFont="1" applyFill="1" applyBorder="1"/>
    <xf numFmtId="14" fontId="2" fillId="0" borderId="0" xfId="3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0" fontId="12" fillId="0" borderId="0" xfId="0" applyFont="1" applyFill="1"/>
    <xf numFmtId="0" fontId="12" fillId="4" borderId="0" xfId="0" applyFont="1" applyFill="1"/>
    <xf numFmtId="164" fontId="2" fillId="0" borderId="0" xfId="0" applyNumberFormat="1" applyFont="1" applyFill="1" applyAlignment="1" applyProtection="1"/>
    <xf numFmtId="0" fontId="12" fillId="4" borderId="2" xfId="0" applyFont="1" applyFill="1" applyBorder="1"/>
    <xf numFmtId="0" fontId="12" fillId="5" borderId="0" xfId="0" applyFont="1" applyFill="1"/>
    <xf numFmtId="0" fontId="5" fillId="5" borderId="0" xfId="0" applyFont="1" applyFill="1" applyBorder="1" applyAlignment="1" applyProtection="1"/>
    <xf numFmtId="0" fontId="5" fillId="5" borderId="0" xfId="0" applyFont="1" applyFill="1" applyAlignment="1" applyProtection="1"/>
    <xf numFmtId="0" fontId="12" fillId="0" borderId="2" xfId="0" applyFont="1" applyFill="1" applyBorder="1"/>
    <xf numFmtId="0" fontId="12" fillId="3" borderId="2" xfId="0" applyFont="1" applyFill="1" applyBorder="1"/>
    <xf numFmtId="164" fontId="2" fillId="5" borderId="0" xfId="0" applyNumberFormat="1" applyFont="1" applyFill="1" applyAlignment="1" applyProtection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2025.január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Pre!$A$5:$A$220</c:f>
              <c:strCache>
                <c:ptCount val="21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</c:strCache>
            </c:strRef>
          </c:cat>
          <c:val>
            <c:numRef>
              <c:f>Pre!$J$5:$J$210</c:f>
              <c:numCache>
                <c:formatCode>#,##0" Ft"</c:formatCode>
                <c:ptCount val="206"/>
                <c:pt idx="0">
                  <c:v>5125000</c:v>
                </c:pt>
                <c:pt idx="1">
                  <c:v>5185000</c:v>
                </c:pt>
                <c:pt idx="2">
                  <c:v>5220500</c:v>
                </c:pt>
                <c:pt idx="3">
                  <c:v>5120500</c:v>
                </c:pt>
                <c:pt idx="4">
                  <c:v>5020500</c:v>
                </c:pt>
                <c:pt idx="5">
                  <c:v>5096500</c:v>
                </c:pt>
                <c:pt idx="6">
                  <c:v>4996500</c:v>
                </c:pt>
                <c:pt idx="7">
                  <c:v>5076500</c:v>
                </c:pt>
                <c:pt idx="8">
                  <c:v>4976500</c:v>
                </c:pt>
                <c:pt idx="9">
                  <c:v>5074500</c:v>
                </c:pt>
                <c:pt idx="10">
                  <c:v>5134500</c:v>
                </c:pt>
                <c:pt idx="11">
                  <c:v>5134500</c:v>
                </c:pt>
                <c:pt idx="12">
                  <c:v>5134500</c:v>
                </c:pt>
                <c:pt idx="13">
                  <c:v>5034500</c:v>
                </c:pt>
                <c:pt idx="14">
                  <c:v>4934500</c:v>
                </c:pt>
                <c:pt idx="15">
                  <c:v>5003500</c:v>
                </c:pt>
                <c:pt idx="16">
                  <c:v>5125500</c:v>
                </c:pt>
                <c:pt idx="17">
                  <c:v>5025500</c:v>
                </c:pt>
                <c:pt idx="18">
                  <c:v>4925500</c:v>
                </c:pt>
                <c:pt idx="19">
                  <c:v>4825500</c:v>
                </c:pt>
                <c:pt idx="20">
                  <c:v>4725500</c:v>
                </c:pt>
                <c:pt idx="21">
                  <c:v>4625500</c:v>
                </c:pt>
                <c:pt idx="22">
                  <c:v>4525500</c:v>
                </c:pt>
                <c:pt idx="23">
                  <c:v>4628500</c:v>
                </c:pt>
                <c:pt idx="24">
                  <c:v>4768500</c:v>
                </c:pt>
                <c:pt idx="25">
                  <c:v>4835500</c:v>
                </c:pt>
                <c:pt idx="26">
                  <c:v>4956500</c:v>
                </c:pt>
                <c:pt idx="27">
                  <c:v>4856500</c:v>
                </c:pt>
                <c:pt idx="28">
                  <c:v>4756500</c:v>
                </c:pt>
                <c:pt idx="29">
                  <c:v>4837500</c:v>
                </c:pt>
                <c:pt idx="30">
                  <c:v>4917500</c:v>
                </c:pt>
                <c:pt idx="31">
                  <c:v>5014500</c:v>
                </c:pt>
                <c:pt idx="32">
                  <c:v>5114500</c:v>
                </c:pt>
                <c:pt idx="33">
                  <c:v>5187500</c:v>
                </c:pt>
                <c:pt idx="34">
                  <c:v>5187500</c:v>
                </c:pt>
                <c:pt idx="35">
                  <c:v>5187500</c:v>
                </c:pt>
                <c:pt idx="36">
                  <c:v>5087500</c:v>
                </c:pt>
                <c:pt idx="37">
                  <c:v>5157500</c:v>
                </c:pt>
                <c:pt idx="38">
                  <c:v>5247500</c:v>
                </c:pt>
                <c:pt idx="39">
                  <c:v>5284000</c:v>
                </c:pt>
                <c:pt idx="40">
                  <c:v>5184000</c:v>
                </c:pt>
                <c:pt idx="41">
                  <c:v>5283000</c:v>
                </c:pt>
                <c:pt idx="42">
                  <c:v>5368000</c:v>
                </c:pt>
                <c:pt idx="43">
                  <c:v>5423000</c:v>
                </c:pt>
                <c:pt idx="44">
                  <c:v>5323000</c:v>
                </c:pt>
                <c:pt idx="45">
                  <c:v>5393000</c:v>
                </c:pt>
                <c:pt idx="46">
                  <c:v>5293000</c:v>
                </c:pt>
                <c:pt idx="47">
                  <c:v>5193000</c:v>
                </c:pt>
                <c:pt idx="48">
                  <c:v>5093000</c:v>
                </c:pt>
                <c:pt idx="49">
                  <c:v>5153000</c:v>
                </c:pt>
                <c:pt idx="50">
                  <c:v>5053000</c:v>
                </c:pt>
                <c:pt idx="51">
                  <c:v>4953000</c:v>
                </c:pt>
                <c:pt idx="52">
                  <c:v>4853000</c:v>
                </c:pt>
                <c:pt idx="53">
                  <c:v>4943000</c:v>
                </c:pt>
                <c:pt idx="54">
                  <c:v>4983000</c:v>
                </c:pt>
                <c:pt idx="55">
                  <c:v>5043000</c:v>
                </c:pt>
                <c:pt idx="56">
                  <c:v>5114000</c:v>
                </c:pt>
                <c:pt idx="57">
                  <c:v>5206000</c:v>
                </c:pt>
                <c:pt idx="58">
                  <c:v>5106000</c:v>
                </c:pt>
                <c:pt idx="59">
                  <c:v>5006000</c:v>
                </c:pt>
                <c:pt idx="60">
                  <c:v>4906000</c:v>
                </c:pt>
                <c:pt idx="61">
                  <c:v>4806000</c:v>
                </c:pt>
                <c:pt idx="62">
                  <c:v>4871000</c:v>
                </c:pt>
                <c:pt idx="63">
                  <c:v>4971000</c:v>
                </c:pt>
                <c:pt idx="64">
                  <c:v>4871000</c:v>
                </c:pt>
                <c:pt idx="65">
                  <c:v>4771000</c:v>
                </c:pt>
                <c:pt idx="66">
                  <c:v>4838000</c:v>
                </c:pt>
                <c:pt idx="67">
                  <c:v>4878000</c:v>
                </c:pt>
                <c:pt idx="68">
                  <c:v>4956000</c:v>
                </c:pt>
                <c:pt idx="69">
                  <c:v>5076000</c:v>
                </c:pt>
                <c:pt idx="70">
                  <c:v>4976000</c:v>
                </c:pt>
                <c:pt idx="71">
                  <c:v>5017000</c:v>
                </c:pt>
                <c:pt idx="72">
                  <c:v>5079000</c:v>
                </c:pt>
                <c:pt idx="73">
                  <c:v>5079000</c:v>
                </c:pt>
                <c:pt idx="74">
                  <c:v>5158000</c:v>
                </c:pt>
                <c:pt idx="75">
                  <c:v>5208000</c:v>
                </c:pt>
                <c:pt idx="76">
                  <c:v>5393000</c:v>
                </c:pt>
                <c:pt idx="77">
                  <c:v>5803000</c:v>
                </c:pt>
                <c:pt idx="78">
                  <c:v>5876000</c:v>
                </c:pt>
                <c:pt idx="79">
                  <c:v>5994000</c:v>
                </c:pt>
                <c:pt idx="80">
                  <c:v>6254000</c:v>
                </c:pt>
                <c:pt idx="81">
                  <c:v>6154000</c:v>
                </c:pt>
                <c:pt idx="82">
                  <c:v>6214000</c:v>
                </c:pt>
                <c:pt idx="83">
                  <c:v>6114000</c:v>
                </c:pt>
                <c:pt idx="84">
                  <c:v>6174000</c:v>
                </c:pt>
                <c:pt idx="85">
                  <c:v>6074000</c:v>
                </c:pt>
                <c:pt idx="86">
                  <c:v>5974000</c:v>
                </c:pt>
                <c:pt idx="87">
                  <c:v>6034000</c:v>
                </c:pt>
                <c:pt idx="88">
                  <c:v>6124000</c:v>
                </c:pt>
                <c:pt idx="89">
                  <c:v>6224000</c:v>
                </c:pt>
                <c:pt idx="90">
                  <c:v>6278000</c:v>
                </c:pt>
                <c:pt idx="91">
                  <c:v>6378000</c:v>
                </c:pt>
                <c:pt idx="92">
                  <c:v>6588000</c:v>
                </c:pt>
                <c:pt idx="93">
                  <c:v>6538000</c:v>
                </c:pt>
                <c:pt idx="94">
                  <c:v>6488000</c:v>
                </c:pt>
                <c:pt idx="95">
                  <c:v>6533000</c:v>
                </c:pt>
                <c:pt idx="96">
                  <c:v>6533000</c:v>
                </c:pt>
                <c:pt idx="97">
                  <c:v>6483000</c:v>
                </c:pt>
                <c:pt idx="98">
                  <c:v>6383000</c:v>
                </c:pt>
                <c:pt idx="99">
                  <c:v>6447000</c:v>
                </c:pt>
                <c:pt idx="100">
                  <c:v>6616000</c:v>
                </c:pt>
                <c:pt idx="101">
                  <c:v>6696000</c:v>
                </c:pt>
                <c:pt idx="102">
                  <c:v>6816000</c:v>
                </c:pt>
                <c:pt idx="103">
                  <c:v>6716000</c:v>
                </c:pt>
                <c:pt idx="104">
                  <c:v>6779000</c:v>
                </c:pt>
                <c:pt idx="105">
                  <c:v>6869000</c:v>
                </c:pt>
                <c:pt idx="106">
                  <c:v>6769000</c:v>
                </c:pt>
                <c:pt idx="107">
                  <c:v>6835000</c:v>
                </c:pt>
                <c:pt idx="108">
                  <c:v>6995000</c:v>
                </c:pt>
                <c:pt idx="109">
                  <c:v>7075000</c:v>
                </c:pt>
                <c:pt idx="110">
                  <c:v>6975000</c:v>
                </c:pt>
                <c:pt idx="111">
                  <c:v>6875000</c:v>
                </c:pt>
                <c:pt idx="112">
                  <c:v>7005000</c:v>
                </c:pt>
                <c:pt idx="113">
                  <c:v>7065000</c:v>
                </c:pt>
                <c:pt idx="114">
                  <c:v>7065000</c:v>
                </c:pt>
                <c:pt idx="115">
                  <c:v>7140000</c:v>
                </c:pt>
                <c:pt idx="116">
                  <c:v>7040000</c:v>
                </c:pt>
                <c:pt idx="117">
                  <c:v>7132000</c:v>
                </c:pt>
                <c:pt idx="118">
                  <c:v>7192000</c:v>
                </c:pt>
                <c:pt idx="119">
                  <c:v>7092000</c:v>
                </c:pt>
                <c:pt idx="120">
                  <c:v>7187000</c:v>
                </c:pt>
                <c:pt idx="121">
                  <c:v>7297000</c:v>
                </c:pt>
                <c:pt idx="122">
                  <c:v>7415000</c:v>
                </c:pt>
                <c:pt idx="123">
                  <c:v>7415000</c:v>
                </c:pt>
                <c:pt idx="124">
                  <c:v>7470000</c:v>
                </c:pt>
                <c:pt idx="125">
                  <c:v>7541000</c:v>
                </c:pt>
                <c:pt idx="126">
                  <c:v>7541000</c:v>
                </c:pt>
                <c:pt idx="127">
                  <c:v>7441000</c:v>
                </c:pt>
                <c:pt idx="128">
                  <c:v>7341000</c:v>
                </c:pt>
                <c:pt idx="129">
                  <c:v>7449000</c:v>
                </c:pt>
                <c:pt idx="130">
                  <c:v>7502000</c:v>
                </c:pt>
                <c:pt idx="131">
                  <c:v>7591000</c:v>
                </c:pt>
                <c:pt idx="132">
                  <c:v>7685000</c:v>
                </c:pt>
                <c:pt idx="133">
                  <c:v>7585000</c:v>
                </c:pt>
                <c:pt idx="134">
                  <c:v>7663000</c:v>
                </c:pt>
                <c:pt idx="135">
                  <c:v>7738000</c:v>
                </c:pt>
                <c:pt idx="136">
                  <c:v>7798000</c:v>
                </c:pt>
                <c:pt idx="137">
                  <c:v>7698000</c:v>
                </c:pt>
                <c:pt idx="138">
                  <c:v>7598000</c:v>
                </c:pt>
                <c:pt idx="139">
                  <c:v>7670000</c:v>
                </c:pt>
                <c:pt idx="140">
                  <c:v>7740000</c:v>
                </c:pt>
                <c:pt idx="141">
                  <c:v>7791000</c:v>
                </c:pt>
                <c:pt idx="142">
                  <c:v>7877000</c:v>
                </c:pt>
                <c:pt idx="143">
                  <c:v>7942000</c:v>
                </c:pt>
                <c:pt idx="144">
                  <c:v>7842000</c:v>
                </c:pt>
                <c:pt idx="145">
                  <c:v>7904000</c:v>
                </c:pt>
                <c:pt idx="146">
                  <c:v>7804000</c:v>
                </c:pt>
                <c:pt idx="147">
                  <c:v>7704000</c:v>
                </c:pt>
                <c:pt idx="148">
                  <c:v>7604000</c:v>
                </c:pt>
                <c:pt idx="149">
                  <c:v>7709000</c:v>
                </c:pt>
                <c:pt idx="150">
                  <c:v>7609000</c:v>
                </c:pt>
                <c:pt idx="151">
                  <c:v>7509000</c:v>
                </c:pt>
                <c:pt idx="152">
                  <c:v>7409000</c:v>
                </c:pt>
                <c:pt idx="153">
                  <c:v>7309000</c:v>
                </c:pt>
                <c:pt idx="154">
                  <c:v>7370000</c:v>
                </c:pt>
                <c:pt idx="155">
                  <c:v>7650000</c:v>
                </c:pt>
                <c:pt idx="156">
                  <c:v>7740000</c:v>
                </c:pt>
                <c:pt idx="157">
                  <c:v>7640000</c:v>
                </c:pt>
                <c:pt idx="158">
                  <c:v>7540000</c:v>
                </c:pt>
                <c:pt idx="159">
                  <c:v>7440000</c:v>
                </c:pt>
                <c:pt idx="160">
                  <c:v>7340000</c:v>
                </c:pt>
                <c:pt idx="161">
                  <c:v>7240000</c:v>
                </c:pt>
                <c:pt idx="162">
                  <c:v>7140000</c:v>
                </c:pt>
                <c:pt idx="163">
                  <c:v>7185000</c:v>
                </c:pt>
                <c:pt idx="164">
                  <c:v>7256000</c:v>
                </c:pt>
                <c:pt idx="165">
                  <c:v>7156000</c:v>
                </c:pt>
                <c:pt idx="166">
                  <c:v>7056000</c:v>
                </c:pt>
                <c:pt idx="167">
                  <c:v>7091000</c:v>
                </c:pt>
                <c:pt idx="168">
                  <c:v>6991000</c:v>
                </c:pt>
                <c:pt idx="169">
                  <c:v>7054000</c:v>
                </c:pt>
                <c:pt idx="170">
                  <c:v>7095000</c:v>
                </c:pt>
                <c:pt idx="171">
                  <c:v>7131000</c:v>
                </c:pt>
                <c:pt idx="172">
                  <c:v>7172000</c:v>
                </c:pt>
                <c:pt idx="173">
                  <c:v>7223000</c:v>
                </c:pt>
                <c:pt idx="174">
                  <c:v>7272000</c:v>
                </c:pt>
                <c:pt idx="175">
                  <c:v>7172000</c:v>
                </c:pt>
                <c:pt idx="176">
                  <c:v>7231000</c:v>
                </c:pt>
                <c:pt idx="177">
                  <c:v>7267000</c:v>
                </c:pt>
                <c:pt idx="178">
                  <c:v>7328000</c:v>
                </c:pt>
                <c:pt idx="179">
                  <c:v>7360000</c:v>
                </c:pt>
                <c:pt idx="180">
                  <c:v>7560000</c:v>
                </c:pt>
                <c:pt idx="181">
                  <c:v>7652000</c:v>
                </c:pt>
                <c:pt idx="182">
                  <c:v>7782000</c:v>
                </c:pt>
                <c:pt idx="183">
                  <c:v>7682000</c:v>
                </c:pt>
                <c:pt idx="184">
                  <c:v>7824000</c:v>
                </c:pt>
                <c:pt idx="185">
                  <c:v>7907000</c:v>
                </c:pt>
                <c:pt idx="186">
                  <c:v>7807000</c:v>
                </c:pt>
                <c:pt idx="187">
                  <c:v>7707000</c:v>
                </c:pt>
                <c:pt idx="188">
                  <c:v>7772000</c:v>
                </c:pt>
                <c:pt idx="189">
                  <c:v>7672000</c:v>
                </c:pt>
                <c:pt idx="190">
                  <c:v>7572000</c:v>
                </c:pt>
                <c:pt idx="191">
                  <c:v>7472000</c:v>
                </c:pt>
                <c:pt idx="192">
                  <c:v>7514500</c:v>
                </c:pt>
                <c:pt idx="193">
                  <c:v>7414500</c:v>
                </c:pt>
                <c:pt idx="194">
                  <c:v>7484500</c:v>
                </c:pt>
                <c:pt idx="195">
                  <c:v>7557500</c:v>
                </c:pt>
                <c:pt idx="196">
                  <c:v>7557500</c:v>
                </c:pt>
                <c:pt idx="197">
                  <c:v>7457500</c:v>
                </c:pt>
                <c:pt idx="198">
                  <c:v>7357500</c:v>
                </c:pt>
                <c:pt idx="199">
                  <c:v>7257500</c:v>
                </c:pt>
                <c:pt idx="200">
                  <c:v>7327500</c:v>
                </c:pt>
                <c:pt idx="201">
                  <c:v>7227500</c:v>
                </c:pt>
                <c:pt idx="202">
                  <c:v>7227500</c:v>
                </c:pt>
                <c:pt idx="203">
                  <c:v>7127500</c:v>
                </c:pt>
                <c:pt idx="204">
                  <c:v>7212500</c:v>
                </c:pt>
                <c:pt idx="205">
                  <c:v>7273500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67415424"/>
        <c:axId val="67425408"/>
      </c:lineChart>
      <c:catAx>
        <c:axId val="67415424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7425408"/>
        <c:crosses val="autoZero"/>
        <c:auto val="1"/>
        <c:lblAlgn val="ctr"/>
        <c:lblOffset val="100"/>
      </c:catAx>
      <c:valAx>
        <c:axId val="67425408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7415424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466920</xdr:colOff>
      <xdr:row>20</xdr:row>
      <xdr:rowOff>55320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245520</xdr:colOff>
      <xdr:row>7</xdr:row>
      <xdr:rowOff>162000</xdr:rowOff>
    </xdr:to>
    <xdr:sp macro="" textlink="">
      <xdr:nvSpPr>
        <xdr:cNvPr id="2" name="Jobb oldali kapcsos zárójel 1"/>
        <xdr:cNvSpPr/>
      </xdr:nvSpPr>
      <xdr:spPr>
        <a:xfrm>
          <a:off x="1588680" y="257400"/>
          <a:ext cx="146520" cy="1171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253440</xdr:colOff>
      <xdr:row>14</xdr:row>
      <xdr:rowOff>116280</xdr:rowOff>
    </xdr:to>
    <xdr:sp macro="" textlink="">
      <xdr:nvSpPr>
        <xdr:cNvPr id="3" name="Jobb oldali kapcsos zárójel 2"/>
        <xdr:cNvSpPr/>
      </xdr:nvSpPr>
      <xdr:spPr>
        <a:xfrm>
          <a:off x="1520280" y="1447920"/>
          <a:ext cx="222840" cy="12020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207720</xdr:colOff>
      <xdr:row>21</xdr:row>
      <xdr:rowOff>162000</xdr:rowOff>
    </xdr:to>
    <xdr:sp macro="" textlink="">
      <xdr:nvSpPr>
        <xdr:cNvPr id="4" name="Jobb oldali kapcsos zárójel 3"/>
        <xdr:cNvSpPr/>
      </xdr:nvSpPr>
      <xdr:spPr>
        <a:xfrm>
          <a:off x="1527840" y="2714760"/>
          <a:ext cx="169560" cy="124776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215280</xdr:colOff>
      <xdr:row>28</xdr:row>
      <xdr:rowOff>85680</xdr:rowOff>
    </xdr:to>
    <xdr:sp macro="" textlink="">
      <xdr:nvSpPr>
        <xdr:cNvPr id="5" name="Jobb oldali kapcsos zárójel 4"/>
        <xdr:cNvSpPr/>
      </xdr:nvSpPr>
      <xdr:spPr>
        <a:xfrm>
          <a:off x="1558440" y="3981600"/>
          <a:ext cx="146520" cy="1171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zoomScaleNormal="100" workbookViewId="0">
      <selection activeCell="N4" sqref="N4"/>
    </sheetView>
  </sheetViews>
  <sheetFormatPr defaultColWidth="8.664062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/>
    <col min="7" max="7" width="7.6640625" style="1" customWidth="1"/>
    <col min="8" max="8" width="13.21875" style="1" customWidth="1"/>
    <col min="9" max="9" width="15.77734375" style="1" customWidth="1"/>
    <col min="10" max="10" width="18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AVERAGE(E5:E883)</f>
        <v>2.0524271844660191</v>
      </c>
      <c r="F3" s="7"/>
      <c r="H3" s="4">
        <f>SUM(H5:H883)</f>
        <v>20350000</v>
      </c>
      <c r="I3" s="8">
        <f>SUM(I5:I883)</f>
        <v>2273500</v>
      </c>
      <c r="J3" s="3" t="s">
        <v>2</v>
      </c>
      <c r="K3" s="9">
        <v>5000000</v>
      </c>
      <c r="L3" s="5" t="s">
        <v>3</v>
      </c>
      <c r="M3" s="10">
        <f>COUNTIF(F5:F820,"nyertes")/(COUNTIF(F5:F820,"nyertes")+COUNTIF(F5:F820,"vesztes"))</f>
        <v>0.61650485436893199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I3/(COUNTIF(F5:F820,"nyertes")+COUNTIF(F5:F820,"vesztes"))/C3</f>
        <v>0.1103640776699029</v>
      </c>
    </row>
    <row r="5" spans="1:13">
      <c r="A5" s="11" t="s">
        <v>14</v>
      </c>
      <c r="B5" s="13">
        <v>45659</v>
      </c>
      <c r="C5" s="42" t="s">
        <v>1432</v>
      </c>
      <c r="D5" s="15" t="s">
        <v>15</v>
      </c>
      <c r="E5" s="42">
        <v>2.25</v>
      </c>
      <c r="F5" s="42" t="s">
        <v>24</v>
      </c>
      <c r="G5" s="42"/>
      <c r="H5" s="57">
        <f t="shared" ref="H5:H68" si="0">$C$3</f>
        <v>100000</v>
      </c>
      <c r="I5" s="16">
        <f t="shared" ref="I5:I36" si="1">IF(G5&lt;&gt;"",IF(F5="nyertes",(G5-1)*H5,H5*(-1)),IF(F5="nyertes",(E5-1)*H5,H5*(-1)))</f>
        <v>125000</v>
      </c>
      <c r="J5" s="17">
        <f>K3+I5</f>
        <v>5125000</v>
      </c>
      <c r="K5" s="18"/>
      <c r="L5" s="5"/>
      <c r="M5" s="12"/>
    </row>
    <row r="6" spans="1:13">
      <c r="A6" s="11" t="s">
        <v>17</v>
      </c>
      <c r="B6" s="13">
        <v>45659</v>
      </c>
      <c r="C6" s="42" t="s">
        <v>1432</v>
      </c>
      <c r="D6" s="50" t="s">
        <v>21</v>
      </c>
      <c r="E6" s="42">
        <v>1.91</v>
      </c>
      <c r="F6" s="42" t="s">
        <v>24</v>
      </c>
      <c r="G6" s="47">
        <v>1.6</v>
      </c>
      <c r="H6" s="57">
        <f t="shared" si="0"/>
        <v>100000</v>
      </c>
      <c r="I6" s="16">
        <f t="shared" si="1"/>
        <v>60000.000000000007</v>
      </c>
      <c r="J6" s="17">
        <f t="shared" ref="J6:J69" si="2">J5+I6</f>
        <v>5185000</v>
      </c>
    </row>
    <row r="7" spans="1:13">
      <c r="A7" s="11" t="s">
        <v>19</v>
      </c>
      <c r="B7" s="13">
        <v>45659</v>
      </c>
      <c r="C7" s="42" t="s">
        <v>1433</v>
      </c>
      <c r="D7" s="50" t="s">
        <v>18</v>
      </c>
      <c r="E7" s="42">
        <v>1.71</v>
      </c>
      <c r="F7" s="42" t="s">
        <v>24</v>
      </c>
      <c r="G7" s="47">
        <v>1.355</v>
      </c>
      <c r="H7" s="57">
        <f t="shared" si="0"/>
        <v>100000</v>
      </c>
      <c r="I7" s="16">
        <f t="shared" si="1"/>
        <v>35500</v>
      </c>
      <c r="J7" s="17">
        <f t="shared" si="2"/>
        <v>5220500</v>
      </c>
    </row>
    <row r="8" spans="1:13">
      <c r="A8" s="11" t="s">
        <v>20</v>
      </c>
      <c r="B8" s="13">
        <v>45659</v>
      </c>
      <c r="C8" s="42" t="s">
        <v>1434</v>
      </c>
      <c r="D8" s="50" t="s">
        <v>27</v>
      </c>
      <c r="E8" s="42">
        <v>1.81</v>
      </c>
      <c r="F8" s="42" t="s">
        <v>16</v>
      </c>
      <c r="G8" s="42"/>
      <c r="H8" s="57">
        <f t="shared" si="0"/>
        <v>100000</v>
      </c>
      <c r="I8" s="16">
        <f t="shared" si="1"/>
        <v>-100000</v>
      </c>
      <c r="J8" s="17">
        <f t="shared" si="2"/>
        <v>5120500</v>
      </c>
    </row>
    <row r="9" spans="1:13">
      <c r="A9" s="11" t="s">
        <v>22</v>
      </c>
      <c r="B9" s="13">
        <v>45659</v>
      </c>
      <c r="C9" s="42" t="s">
        <v>1435</v>
      </c>
      <c r="D9" s="50" t="s">
        <v>27</v>
      </c>
      <c r="E9" s="42">
        <v>2.0299999999999998</v>
      </c>
      <c r="F9" s="42" t="s">
        <v>16</v>
      </c>
      <c r="G9" s="42"/>
      <c r="H9" s="57">
        <f t="shared" si="0"/>
        <v>100000</v>
      </c>
      <c r="I9" s="16">
        <f t="shared" si="1"/>
        <v>-100000</v>
      </c>
      <c r="J9" s="17">
        <f t="shared" si="2"/>
        <v>5020500</v>
      </c>
    </row>
    <row r="10" spans="1:13">
      <c r="A10" s="11" t="s">
        <v>23</v>
      </c>
      <c r="B10" s="13">
        <v>45659</v>
      </c>
      <c r="C10" s="42" t="s">
        <v>1436</v>
      </c>
      <c r="D10" s="50" t="s">
        <v>27</v>
      </c>
      <c r="E10" s="42">
        <v>1.76</v>
      </c>
      <c r="F10" s="42" t="s">
        <v>24</v>
      </c>
      <c r="G10" s="42"/>
      <c r="H10" s="57">
        <f t="shared" si="0"/>
        <v>100000</v>
      </c>
      <c r="I10" s="16">
        <f t="shared" si="1"/>
        <v>76000</v>
      </c>
      <c r="J10" s="17">
        <f t="shared" si="2"/>
        <v>5096500</v>
      </c>
    </row>
    <row r="11" spans="1:13">
      <c r="A11" s="11" t="s">
        <v>25</v>
      </c>
      <c r="B11" s="13">
        <v>45659</v>
      </c>
      <c r="C11" s="42" t="s">
        <v>1437</v>
      </c>
      <c r="D11" s="50" t="s">
        <v>27</v>
      </c>
      <c r="E11" s="42">
        <v>1.68</v>
      </c>
      <c r="F11" s="42" t="s">
        <v>16</v>
      </c>
      <c r="G11" s="42"/>
      <c r="H11" s="57">
        <f t="shared" si="0"/>
        <v>100000</v>
      </c>
      <c r="I11" s="16">
        <f t="shared" si="1"/>
        <v>-100000</v>
      </c>
      <c r="J11" s="17">
        <f t="shared" si="2"/>
        <v>4996500</v>
      </c>
    </row>
    <row r="12" spans="1:13">
      <c r="A12" s="11" t="s">
        <v>26</v>
      </c>
      <c r="B12" s="13">
        <v>45659</v>
      </c>
      <c r="C12" s="42" t="s">
        <v>1438</v>
      </c>
      <c r="D12" s="50" t="s">
        <v>27</v>
      </c>
      <c r="E12" s="42">
        <v>1.8</v>
      </c>
      <c r="F12" s="42" t="s">
        <v>24</v>
      </c>
      <c r="G12" s="42"/>
      <c r="H12" s="57">
        <f t="shared" si="0"/>
        <v>100000</v>
      </c>
      <c r="I12" s="16">
        <f t="shared" si="1"/>
        <v>80000</v>
      </c>
      <c r="J12" s="17">
        <f t="shared" si="2"/>
        <v>5076500</v>
      </c>
    </row>
    <row r="13" spans="1:13">
      <c r="A13" s="11" t="s">
        <v>28</v>
      </c>
      <c r="B13" s="13">
        <v>45659</v>
      </c>
      <c r="C13" s="42" t="s">
        <v>1439</v>
      </c>
      <c r="D13" s="50" t="s">
        <v>27</v>
      </c>
      <c r="E13" s="42">
        <v>1.88</v>
      </c>
      <c r="F13" s="42" t="s">
        <v>16</v>
      </c>
      <c r="G13" s="42"/>
      <c r="H13" s="57">
        <f t="shared" si="0"/>
        <v>100000</v>
      </c>
      <c r="I13" s="16">
        <f t="shared" si="1"/>
        <v>-100000</v>
      </c>
      <c r="J13" s="17">
        <f t="shared" si="2"/>
        <v>4976500</v>
      </c>
    </row>
    <row r="14" spans="1:13">
      <c r="A14" s="11" t="s">
        <v>29</v>
      </c>
      <c r="B14" s="13">
        <v>45659</v>
      </c>
      <c r="C14" s="42" t="s">
        <v>1440</v>
      </c>
      <c r="D14" s="50" t="s">
        <v>27</v>
      </c>
      <c r="E14" s="42">
        <v>1.98</v>
      </c>
      <c r="F14" s="42" t="s">
        <v>24</v>
      </c>
      <c r="G14" s="42"/>
      <c r="H14" s="57">
        <f t="shared" si="0"/>
        <v>100000</v>
      </c>
      <c r="I14" s="16">
        <f t="shared" si="1"/>
        <v>98000</v>
      </c>
      <c r="J14" s="17">
        <f t="shared" si="2"/>
        <v>5074500</v>
      </c>
    </row>
    <row r="15" spans="1:13" ht="15" thickBot="1">
      <c r="A15" s="11" t="s">
        <v>30</v>
      </c>
      <c r="B15" s="44">
        <v>45659</v>
      </c>
      <c r="C15" s="46" t="s">
        <v>1441</v>
      </c>
      <c r="D15" s="51" t="s">
        <v>88</v>
      </c>
      <c r="E15" s="46">
        <v>1.6</v>
      </c>
      <c r="F15" s="46" t="s">
        <v>24</v>
      </c>
      <c r="G15" s="46"/>
      <c r="H15" s="57">
        <f t="shared" si="0"/>
        <v>100000</v>
      </c>
      <c r="I15" s="16">
        <f t="shared" si="1"/>
        <v>60000.000000000007</v>
      </c>
      <c r="J15" s="17">
        <f t="shared" si="2"/>
        <v>5134500</v>
      </c>
    </row>
    <row r="16" spans="1:13" ht="15" thickTop="1">
      <c r="A16" s="11" t="s">
        <v>31</v>
      </c>
      <c r="B16" s="13">
        <v>45660</v>
      </c>
      <c r="C16" s="59" t="s">
        <v>1442</v>
      </c>
      <c r="D16" s="60" t="s">
        <v>15</v>
      </c>
      <c r="E16" s="59">
        <v>2.4900000000000002</v>
      </c>
      <c r="F16" s="59" t="s">
        <v>24</v>
      </c>
      <c r="G16" s="59">
        <v>1</v>
      </c>
      <c r="H16" s="57">
        <f t="shared" si="0"/>
        <v>100000</v>
      </c>
      <c r="I16" s="16">
        <f t="shared" si="1"/>
        <v>0</v>
      </c>
      <c r="J16" s="17">
        <f t="shared" si="2"/>
        <v>5134500</v>
      </c>
    </row>
    <row r="17" spans="1:24">
      <c r="A17" s="11" t="s">
        <v>32</v>
      </c>
      <c r="B17" s="13">
        <v>45660</v>
      </c>
      <c r="C17" s="59" t="s">
        <v>1442</v>
      </c>
      <c r="D17" s="61" t="s">
        <v>27</v>
      </c>
      <c r="E17" s="59">
        <v>1.69</v>
      </c>
      <c r="F17" s="59" t="s">
        <v>24</v>
      </c>
      <c r="G17" s="59">
        <v>1</v>
      </c>
      <c r="H17" s="57">
        <f t="shared" si="0"/>
        <v>100000</v>
      </c>
      <c r="I17" s="16">
        <f t="shared" si="1"/>
        <v>0</v>
      </c>
      <c r="J17" s="17">
        <f t="shared" si="2"/>
        <v>5134500</v>
      </c>
    </row>
    <row r="18" spans="1:24">
      <c r="A18" s="11" t="s">
        <v>33</v>
      </c>
      <c r="B18" s="13">
        <v>45660</v>
      </c>
      <c r="C18" s="42" t="s">
        <v>1443</v>
      </c>
      <c r="D18" s="50" t="s">
        <v>88</v>
      </c>
      <c r="E18" s="42">
        <v>1.96</v>
      </c>
      <c r="F18" s="42" t="s">
        <v>16</v>
      </c>
      <c r="G18" s="42"/>
      <c r="H18" s="57">
        <f t="shared" si="0"/>
        <v>100000</v>
      </c>
      <c r="I18" s="16">
        <f t="shared" si="1"/>
        <v>-100000</v>
      </c>
      <c r="J18" s="17">
        <f t="shared" si="2"/>
        <v>5034500</v>
      </c>
    </row>
    <row r="19" spans="1:24">
      <c r="A19" s="11" t="s">
        <v>34</v>
      </c>
      <c r="B19" s="13">
        <v>45660</v>
      </c>
      <c r="C19" s="42" t="s">
        <v>1443</v>
      </c>
      <c r="D19" s="15" t="s">
        <v>1429</v>
      </c>
      <c r="E19" s="42">
        <v>1.85</v>
      </c>
      <c r="F19" s="42" t="s">
        <v>16</v>
      </c>
      <c r="G19" s="42"/>
      <c r="H19" s="57">
        <f t="shared" si="0"/>
        <v>100000</v>
      </c>
      <c r="I19" s="16">
        <f t="shared" si="1"/>
        <v>-100000</v>
      </c>
      <c r="J19" s="17">
        <f t="shared" si="2"/>
        <v>4934500</v>
      </c>
    </row>
    <row r="20" spans="1:24">
      <c r="A20" s="11" t="s">
        <v>35</v>
      </c>
      <c r="B20" s="13">
        <v>45660</v>
      </c>
      <c r="C20" s="42" t="s">
        <v>1444</v>
      </c>
      <c r="D20" s="50" t="s">
        <v>88</v>
      </c>
      <c r="E20" s="42">
        <v>1.69</v>
      </c>
      <c r="F20" s="42" t="s">
        <v>24</v>
      </c>
      <c r="G20" s="42"/>
      <c r="H20" s="57">
        <f t="shared" si="0"/>
        <v>100000</v>
      </c>
      <c r="I20" s="16">
        <f t="shared" si="1"/>
        <v>69000</v>
      </c>
      <c r="J20" s="17">
        <f t="shared" si="2"/>
        <v>5003500</v>
      </c>
    </row>
    <row r="21" spans="1:24">
      <c r="A21" s="11" t="s">
        <v>37</v>
      </c>
      <c r="B21" s="13">
        <v>45660</v>
      </c>
      <c r="C21" s="42" t="s">
        <v>1444</v>
      </c>
      <c r="D21" s="15" t="s">
        <v>1428</v>
      </c>
      <c r="E21" s="42">
        <v>2.2200000000000002</v>
      </c>
      <c r="F21" s="42" t="s">
        <v>24</v>
      </c>
      <c r="G21" s="42"/>
      <c r="H21" s="57">
        <f t="shared" si="0"/>
        <v>100000</v>
      </c>
      <c r="I21" s="16">
        <f t="shared" si="1"/>
        <v>122000.00000000001</v>
      </c>
      <c r="J21" s="17">
        <f t="shared" si="2"/>
        <v>5125500</v>
      </c>
    </row>
    <row r="22" spans="1:24">
      <c r="A22" s="11" t="s">
        <v>38</v>
      </c>
      <c r="B22" s="13">
        <v>45660</v>
      </c>
      <c r="C22" s="42" t="s">
        <v>1445</v>
      </c>
      <c r="D22" s="15" t="s">
        <v>15</v>
      </c>
      <c r="E22" s="42">
        <v>2.31</v>
      </c>
      <c r="F22" s="42" t="s">
        <v>16</v>
      </c>
      <c r="G22" s="42"/>
      <c r="H22" s="57">
        <f t="shared" si="0"/>
        <v>100000</v>
      </c>
      <c r="I22" s="16">
        <f t="shared" si="1"/>
        <v>-100000</v>
      </c>
      <c r="J22" s="17">
        <f t="shared" si="2"/>
        <v>5025500</v>
      </c>
    </row>
    <row r="23" spans="1:24">
      <c r="A23" s="11" t="s">
        <v>40</v>
      </c>
      <c r="B23" s="13">
        <v>45660</v>
      </c>
      <c r="C23" s="42" t="s">
        <v>1445</v>
      </c>
      <c r="D23" s="50" t="s">
        <v>21</v>
      </c>
      <c r="E23" s="42">
        <v>1.89</v>
      </c>
      <c r="F23" s="42" t="s">
        <v>16</v>
      </c>
      <c r="G23" s="42"/>
      <c r="H23" s="57">
        <f t="shared" si="0"/>
        <v>100000</v>
      </c>
      <c r="I23" s="16">
        <f t="shared" si="1"/>
        <v>-100000</v>
      </c>
      <c r="J23" s="17">
        <f t="shared" si="2"/>
        <v>4925500</v>
      </c>
      <c r="L23" s="19" t="s">
        <v>41</v>
      </c>
      <c r="M23" s="19" t="s">
        <v>41</v>
      </c>
      <c r="N23" s="19" t="s">
        <v>42</v>
      </c>
      <c r="O23" s="19" t="s">
        <v>43</v>
      </c>
      <c r="P23" s="19" t="s">
        <v>44</v>
      </c>
      <c r="Q23" s="19" t="s">
        <v>45</v>
      </c>
      <c r="R23" s="19" t="s">
        <v>46</v>
      </c>
      <c r="S23" s="19" t="s">
        <v>47</v>
      </c>
      <c r="T23" s="19" t="s">
        <v>48</v>
      </c>
      <c r="U23" s="19" t="s">
        <v>49</v>
      </c>
      <c r="V23" s="19" t="s">
        <v>50</v>
      </c>
      <c r="W23" s="19" t="s">
        <v>51</v>
      </c>
      <c r="X23" s="19" t="s">
        <v>52</v>
      </c>
    </row>
    <row r="24" spans="1:24">
      <c r="A24" s="11" t="s">
        <v>53</v>
      </c>
      <c r="B24" s="13">
        <v>45660</v>
      </c>
      <c r="C24" s="42" t="s">
        <v>1445</v>
      </c>
      <c r="D24" s="50" t="s">
        <v>36</v>
      </c>
      <c r="E24" s="42">
        <v>3.55</v>
      </c>
      <c r="F24" s="42" t="s">
        <v>16</v>
      </c>
      <c r="G24" s="42"/>
      <c r="H24" s="57">
        <f t="shared" si="0"/>
        <v>100000</v>
      </c>
      <c r="I24" s="16">
        <f t="shared" si="1"/>
        <v>-100000</v>
      </c>
      <c r="J24" s="17">
        <f t="shared" si="2"/>
        <v>4825500</v>
      </c>
      <c r="L24" s="20">
        <v>2</v>
      </c>
      <c r="M24" s="20" t="s">
        <v>54</v>
      </c>
      <c r="N24" s="21">
        <f t="array" ref="N24">SUMPRODUCT(--(WEEKDAY($B$5:$B$4483)=L24),--(ISBLANK($B$5:$B$4483)=FALSE()),$H$5:$H$4483)</f>
        <v>600000</v>
      </c>
      <c r="O24" s="22">
        <f t="shared" ref="O24:O30" si="3">SUMPRODUCT(--(WEEKDAY($B$5:$B$4483)=L24),--(ISBLANK($B$5:$B$4483)=FALSE()),$E$5:$E$4483)/SUMPRODUCT(--(WEEKDAY($B$5:$B$4483)=L24),--(ISBLANK($B$5:$B$4483)=FALSE()))</f>
        <v>2.043333333333333</v>
      </c>
      <c r="P24" s="23">
        <f t="array" ref="P24">SUMPRODUCT(--(WEEKDAY($B$5:$B$4483)=L24),--(ISBLANK($B$5:$B$4483)=FALSE()))</f>
        <v>6</v>
      </c>
      <c r="Q24" s="23">
        <f t="shared" ref="Q24:Q30" si="4">SUMPRODUCT(--(WEEKDAY($B$5:$B$4483)=L24),--(ISBLANK($B$5:$B$4483)=FALSE()),--($F$5:$F$4483="nyertes"))</f>
        <v>6</v>
      </c>
      <c r="R24" s="21">
        <f t="shared" ref="R24:R30" si="5">SUMPRODUCT(--(WEEKDAY($B$5:$B$4483)=L24),--(ISBLANK($B$5:$B$4483)=FALSE()),--($F$5:$F$4483="nyertes"),$I$5:$I$4483)</f>
        <v>431000</v>
      </c>
      <c r="S24" s="23">
        <f t="shared" ref="S24:S30" si="6">SUMPRODUCT(--(WEEKDAY($B$5:$B$4483)=L24),--(ISBLANK($B$5:$B$4483)=FALSE()),--($F$5:$F$4483="vesztes"))</f>
        <v>0</v>
      </c>
      <c r="T24" s="24">
        <f t="shared" ref="T24:T30" si="7">SUMPRODUCT(--(WEEKDAY($B$5:$B$4483)=L24),--(ISBLANK($B$5:$B$4483)=FALSE()),--($F$5:$F$4483="vesztes"),$I$5:$I$4483)</f>
        <v>0</v>
      </c>
      <c r="U24" s="25">
        <f t="shared" ref="U24:U31" si="8">Q24/P24</f>
        <v>1</v>
      </c>
      <c r="V24" s="26">
        <f t="array" ref="V24">SUMPRODUCT(--(WEEKDAY($B$5:$B$4483)=L24),--(ISBLANK($B$5:$B$4483)=FALSE()),$I$5:$I$4483)</f>
        <v>431000</v>
      </c>
      <c r="W24" s="26">
        <f t="shared" ref="W24:W30" si="9">V24/$H$5</f>
        <v>4.3099999999999996</v>
      </c>
      <c r="X24" s="27">
        <f t="shared" ref="X24:X31" si="10">((N24+R24+T24)-N24)/N24</f>
        <v>0.71833333333333338</v>
      </c>
    </row>
    <row r="25" spans="1:24">
      <c r="A25" s="11" t="s">
        <v>55</v>
      </c>
      <c r="B25" s="13">
        <v>45660</v>
      </c>
      <c r="C25" s="42" t="s">
        <v>1446</v>
      </c>
      <c r="D25" s="50" t="s">
        <v>82</v>
      </c>
      <c r="E25" s="42">
        <v>2.02</v>
      </c>
      <c r="F25" s="42" t="s">
        <v>16</v>
      </c>
      <c r="G25" s="42"/>
      <c r="H25" s="57">
        <f t="shared" si="0"/>
        <v>100000</v>
      </c>
      <c r="I25" s="16">
        <f t="shared" si="1"/>
        <v>-100000</v>
      </c>
      <c r="J25" s="17">
        <f t="shared" si="2"/>
        <v>4725500</v>
      </c>
      <c r="K25" s="28"/>
      <c r="L25" s="20">
        <v>3</v>
      </c>
      <c r="M25" s="20" t="s">
        <v>56</v>
      </c>
      <c r="N25" s="21">
        <f t="array" ref="N25">SUMPRODUCT(--(WEEKDAY($B$5:$B$4483)=L25),--(ISBLANK($B$5:$B$4483)=FALSE()),$H$5:$H$4483)</f>
        <v>3600000</v>
      </c>
      <c r="O25" s="22">
        <f t="shared" si="3"/>
        <v>2.3163888888888895</v>
      </c>
      <c r="P25" s="23">
        <f t="array" ref="P25">SUMPRODUCT(--(WEEKDAY($B$5:$B$4483)=L25),--(ISBLANK($B$5:$B$4483)=FALSE()))</f>
        <v>36</v>
      </c>
      <c r="Q25" s="23">
        <f t="shared" si="4"/>
        <v>20</v>
      </c>
      <c r="R25" s="21">
        <f t="shared" si="5"/>
        <v>2194500</v>
      </c>
      <c r="S25" s="23">
        <f t="shared" si="6"/>
        <v>16</v>
      </c>
      <c r="T25" s="24">
        <f t="shared" si="7"/>
        <v>-1600000</v>
      </c>
      <c r="U25" s="25">
        <f t="shared" si="8"/>
        <v>0.55555555555555558</v>
      </c>
      <c r="V25" s="26">
        <f t="array" ref="V25">SUMPRODUCT(--(WEEKDAY($B$5:$B$4483)=L25),--(ISBLANK($B$5:$B$4483)=FALSE()),$I$5:$I$4483)</f>
        <v>594500</v>
      </c>
      <c r="W25" s="26">
        <f t="shared" si="9"/>
        <v>5.9450000000000003</v>
      </c>
      <c r="X25" s="27">
        <f t="shared" si="10"/>
        <v>0.16513888888888889</v>
      </c>
    </row>
    <row r="26" spans="1:24" ht="15" thickBot="1">
      <c r="A26" s="11" t="s">
        <v>57</v>
      </c>
      <c r="B26" s="44">
        <v>45660</v>
      </c>
      <c r="C26" s="46" t="s">
        <v>1446</v>
      </c>
      <c r="D26" s="51" t="s">
        <v>1447</v>
      </c>
      <c r="E26" s="46">
        <v>3.1</v>
      </c>
      <c r="F26" s="46" t="s">
        <v>16</v>
      </c>
      <c r="G26" s="46"/>
      <c r="H26" s="57">
        <f t="shared" si="0"/>
        <v>100000</v>
      </c>
      <c r="I26" s="16">
        <f t="shared" si="1"/>
        <v>-100000</v>
      </c>
      <c r="J26" s="17">
        <f t="shared" si="2"/>
        <v>4625500</v>
      </c>
      <c r="K26" s="28"/>
      <c r="L26" s="20">
        <v>4</v>
      </c>
      <c r="M26" s="20" t="s">
        <v>58</v>
      </c>
      <c r="N26" s="21">
        <f t="array" ref="N26">SUMPRODUCT(--(WEEKDAY($B$5:$B$4483)=L26),--(ISBLANK($B$5:$B$4483)=FALSE()),$H$5:$H$4483)</f>
        <v>4300000</v>
      </c>
      <c r="O26" s="22">
        <f t="shared" si="3"/>
        <v>1.8697674418604646</v>
      </c>
      <c r="P26" s="23">
        <f t="array" ref="P26">SUMPRODUCT(--(WEEKDAY($B$5:$B$4483)=L26),--(ISBLANK($B$5:$B$4483)=FALSE()))</f>
        <v>43</v>
      </c>
      <c r="Q26" s="23">
        <f t="shared" si="4"/>
        <v>29</v>
      </c>
      <c r="R26" s="21">
        <f t="shared" si="5"/>
        <v>1896000</v>
      </c>
      <c r="S26" s="23">
        <f t="shared" si="6"/>
        <v>14</v>
      </c>
      <c r="T26" s="24">
        <f t="shared" si="7"/>
        <v>-1400000</v>
      </c>
      <c r="U26" s="25">
        <f t="shared" si="8"/>
        <v>0.67441860465116277</v>
      </c>
      <c r="V26" s="26">
        <f t="array" ref="V26">SUMPRODUCT(--(WEEKDAY($B$5:$B$4483)=L26),--(ISBLANK($B$5:$B$4483)=FALSE()),$I$5:$I$4483)</f>
        <v>496000</v>
      </c>
      <c r="W26" s="26">
        <f t="shared" si="9"/>
        <v>4.96</v>
      </c>
      <c r="X26" s="27">
        <f t="shared" si="10"/>
        <v>0.11534883720930232</v>
      </c>
    </row>
    <row r="27" spans="1:24" ht="15" thickTop="1">
      <c r="A27" s="11" t="s">
        <v>59</v>
      </c>
      <c r="B27" s="13">
        <v>45662</v>
      </c>
      <c r="C27" s="42" t="s">
        <v>1448</v>
      </c>
      <c r="D27" s="50" t="s">
        <v>27</v>
      </c>
      <c r="E27" s="42">
        <v>2.11</v>
      </c>
      <c r="F27" s="42" t="s">
        <v>16</v>
      </c>
      <c r="G27" s="42"/>
      <c r="H27" s="57">
        <f t="shared" si="0"/>
        <v>100000</v>
      </c>
      <c r="I27" s="16">
        <f t="shared" si="1"/>
        <v>-100000</v>
      </c>
      <c r="J27" s="17">
        <f t="shared" si="2"/>
        <v>4525500</v>
      </c>
      <c r="K27" s="28"/>
      <c r="L27" s="20">
        <v>5</v>
      </c>
      <c r="M27" s="20" t="s">
        <v>60</v>
      </c>
      <c r="N27" s="21">
        <f t="array" ref="N27">SUMPRODUCT(--(WEEKDAY($B$5:$B$4483)=L27),--(ISBLANK($B$5:$B$4483)=FALSE()),$H$5:$H$4483)</f>
        <v>4350000</v>
      </c>
      <c r="O27" s="22">
        <f t="shared" si="3"/>
        <v>2.0699999999999998</v>
      </c>
      <c r="P27" s="23">
        <f t="array" ref="P27">SUMPRODUCT(--(WEEKDAY($B$5:$B$4483)=L27),--(ISBLANK($B$5:$B$4483)=FALSE()))</f>
        <v>46</v>
      </c>
      <c r="Q27" s="23">
        <f t="shared" si="4"/>
        <v>25</v>
      </c>
      <c r="R27" s="21">
        <f t="shared" si="5"/>
        <v>1797000</v>
      </c>
      <c r="S27" s="23">
        <f t="shared" si="6"/>
        <v>21</v>
      </c>
      <c r="T27" s="24">
        <f t="shared" si="7"/>
        <v>-1950000</v>
      </c>
      <c r="U27" s="25">
        <f t="shared" si="8"/>
        <v>0.54347826086956519</v>
      </c>
      <c r="V27" s="26">
        <f t="array" ref="V27">SUMPRODUCT(--(WEEKDAY($B$5:$B$4483)=L27),--(ISBLANK($B$5:$B$4483)=FALSE()),$I$5:$I$4483)</f>
        <v>-153000</v>
      </c>
      <c r="W27" s="26">
        <f t="shared" si="9"/>
        <v>-1.53</v>
      </c>
      <c r="X27" s="27">
        <f t="shared" si="10"/>
        <v>-3.5172413793103451E-2</v>
      </c>
    </row>
    <row r="28" spans="1:24">
      <c r="A28" s="11" t="s">
        <v>61</v>
      </c>
      <c r="B28" s="13">
        <v>45662</v>
      </c>
      <c r="C28" s="42" t="s">
        <v>1448</v>
      </c>
      <c r="D28" s="15" t="s">
        <v>1428</v>
      </c>
      <c r="E28" s="42">
        <v>2.0299999999999998</v>
      </c>
      <c r="F28" s="42" t="s">
        <v>24</v>
      </c>
      <c r="G28" s="42"/>
      <c r="H28" s="57">
        <f t="shared" si="0"/>
        <v>100000</v>
      </c>
      <c r="I28" s="16">
        <f t="shared" si="1"/>
        <v>102999.99999999999</v>
      </c>
      <c r="J28" s="17">
        <f t="shared" si="2"/>
        <v>4628500</v>
      </c>
      <c r="L28" s="20">
        <v>6</v>
      </c>
      <c r="M28" s="20" t="s">
        <v>62</v>
      </c>
      <c r="N28" s="21">
        <f t="array" ref="N28">SUMPRODUCT(--(WEEKDAY($B$5:$B$4483)=L28),--(ISBLANK($B$5:$B$4483)=FALSE()),$H$5:$H$4483)</f>
        <v>2100000</v>
      </c>
      <c r="O28" s="22">
        <f t="shared" si="3"/>
        <v>2.0942857142857143</v>
      </c>
      <c r="P28" s="23">
        <f t="array" ref="P28">SUMPRODUCT(--(WEEKDAY($B$5:$B$4483)=L28),--(ISBLANK($B$5:$B$4483)=FALSE()))</f>
        <v>21</v>
      </c>
      <c r="Q28" s="23">
        <f t="shared" si="4"/>
        <v>12</v>
      </c>
      <c r="R28" s="21">
        <f t="shared" si="5"/>
        <v>786000</v>
      </c>
      <c r="S28" s="23">
        <f t="shared" si="6"/>
        <v>9</v>
      </c>
      <c r="T28" s="24">
        <f t="shared" si="7"/>
        <v>-900000</v>
      </c>
      <c r="U28" s="25">
        <f t="shared" si="8"/>
        <v>0.5714285714285714</v>
      </c>
      <c r="V28" s="26">
        <f t="array" ref="V28">SUMPRODUCT(--(WEEKDAY($B$5:$B$4483)=L28),--(ISBLANK($B$5:$B$4483)=FALSE()),$I$5:$I$4483)</f>
        <v>-114000</v>
      </c>
      <c r="W28" s="26">
        <f t="shared" si="9"/>
        <v>-1.1399999999999999</v>
      </c>
      <c r="X28" s="27">
        <f t="shared" si="10"/>
        <v>-5.4285714285714284E-2</v>
      </c>
    </row>
    <row r="29" spans="1:24">
      <c r="A29" s="11" t="s">
        <v>63</v>
      </c>
      <c r="B29" s="13">
        <v>45662</v>
      </c>
      <c r="C29" s="42" t="s">
        <v>1449</v>
      </c>
      <c r="D29" s="15" t="s">
        <v>15</v>
      </c>
      <c r="E29" s="42">
        <v>2.4</v>
      </c>
      <c r="F29" s="42" t="s">
        <v>24</v>
      </c>
      <c r="G29" s="42"/>
      <c r="H29" s="57">
        <f t="shared" si="0"/>
        <v>100000</v>
      </c>
      <c r="I29" s="16">
        <f t="shared" si="1"/>
        <v>140000</v>
      </c>
      <c r="J29" s="17">
        <f t="shared" si="2"/>
        <v>4768500</v>
      </c>
      <c r="L29" s="20">
        <v>7</v>
      </c>
      <c r="M29" s="20" t="s">
        <v>64</v>
      </c>
      <c r="N29" s="21">
        <f t="array" ref="N29">SUMPRODUCT(--(WEEKDAY($B$5:$B$4483)=L29),--(ISBLANK($B$5:$B$4483)=FALSE()),$H$5:$H$4483)</f>
        <v>2600000</v>
      </c>
      <c r="O29" s="22">
        <f t="shared" si="3"/>
        <v>1.9976923076923074</v>
      </c>
      <c r="P29" s="23">
        <f t="array" ref="P29">SUMPRODUCT(--(WEEKDAY($B$5:$B$4483)=L29),--(ISBLANK($B$5:$B$4483)=FALSE()))</f>
        <v>26</v>
      </c>
      <c r="Q29" s="23">
        <f t="shared" si="4"/>
        <v>16</v>
      </c>
      <c r="R29" s="21">
        <f t="shared" si="5"/>
        <v>1318000</v>
      </c>
      <c r="S29" s="23">
        <f t="shared" si="6"/>
        <v>10</v>
      </c>
      <c r="T29" s="24">
        <f t="shared" si="7"/>
        <v>-1000000</v>
      </c>
      <c r="U29" s="25">
        <f t="shared" si="8"/>
        <v>0.61538461538461542</v>
      </c>
      <c r="V29" s="26">
        <f t="array" ref="V29">SUMPRODUCT(--(WEEKDAY($B$5:$B$4483)=L29),--(ISBLANK($B$5:$B$4483)=FALSE()),$I$5:$I$4483)</f>
        <v>318000</v>
      </c>
      <c r="W29" s="26">
        <f t="shared" si="9"/>
        <v>3.18</v>
      </c>
      <c r="X29" s="27">
        <f t="shared" si="10"/>
        <v>0.12230769230769231</v>
      </c>
    </row>
    <row r="30" spans="1:24">
      <c r="A30" s="11" t="s">
        <v>65</v>
      </c>
      <c r="B30" s="13">
        <v>45662</v>
      </c>
      <c r="C30" s="42" t="s">
        <v>1449</v>
      </c>
      <c r="D30" s="50" t="s">
        <v>27</v>
      </c>
      <c r="E30" s="42">
        <v>1.67</v>
      </c>
      <c r="F30" s="42" t="s">
        <v>24</v>
      </c>
      <c r="G30" s="42"/>
      <c r="H30" s="57">
        <f t="shared" si="0"/>
        <v>100000</v>
      </c>
      <c r="I30" s="16">
        <f t="shared" si="1"/>
        <v>67000</v>
      </c>
      <c r="J30" s="17">
        <f t="shared" si="2"/>
        <v>4835500</v>
      </c>
      <c r="L30" s="20">
        <v>1</v>
      </c>
      <c r="M30" s="20" t="s">
        <v>66</v>
      </c>
      <c r="N30" s="21">
        <f t="array" ref="N30">SUMPRODUCT(--(WEEKDAY($B$5:$B$4483)=L30),--(ISBLANK($B$5:$B$4483)=FALSE()),$H$5:$H$4483)</f>
        <v>2800000</v>
      </c>
      <c r="O30" s="22">
        <f t="shared" si="3"/>
        <v>1.9860714285714287</v>
      </c>
      <c r="P30" s="23">
        <f t="array" ref="P30">SUMPRODUCT(--(WEEKDAY($B$5:$B$4483)=L30),--(ISBLANK($B$5:$B$4483)=FALSE()))</f>
        <v>28</v>
      </c>
      <c r="Q30" s="23">
        <f t="shared" si="4"/>
        <v>19</v>
      </c>
      <c r="R30" s="21">
        <f t="shared" si="5"/>
        <v>1601000</v>
      </c>
      <c r="S30" s="23">
        <f t="shared" si="6"/>
        <v>9</v>
      </c>
      <c r="T30" s="24">
        <f t="shared" si="7"/>
        <v>-900000</v>
      </c>
      <c r="U30" s="25">
        <f t="shared" si="8"/>
        <v>0.6785714285714286</v>
      </c>
      <c r="V30" s="26">
        <f t="array" ref="V30">SUMPRODUCT(--(WEEKDAY($B$5:$B$4483)=L30),--(ISBLANK($B$5:$B$4483)=FALSE()),$I$5:$I$4483)</f>
        <v>701000</v>
      </c>
      <c r="W30" s="26">
        <f t="shared" si="9"/>
        <v>7.01</v>
      </c>
      <c r="X30" s="27">
        <f t="shared" si="10"/>
        <v>0.25035714285714283</v>
      </c>
    </row>
    <row r="31" spans="1:24">
      <c r="A31" s="11" t="s">
        <v>67</v>
      </c>
      <c r="B31" s="13">
        <v>45662</v>
      </c>
      <c r="C31" s="42" t="s">
        <v>1450</v>
      </c>
      <c r="D31" s="50" t="s">
        <v>39</v>
      </c>
      <c r="E31" s="42">
        <v>2.21</v>
      </c>
      <c r="F31" s="42" t="s">
        <v>24</v>
      </c>
      <c r="G31" s="42"/>
      <c r="H31" s="57">
        <f t="shared" si="0"/>
        <v>100000</v>
      </c>
      <c r="I31" s="16">
        <f t="shared" si="1"/>
        <v>121000</v>
      </c>
      <c r="J31" s="17">
        <f t="shared" si="2"/>
        <v>4956500</v>
      </c>
      <c r="L31" s="29" t="s">
        <v>68</v>
      </c>
      <c r="M31" s="29"/>
      <c r="N31" s="30">
        <f>SUM(N24:N30)</f>
        <v>20350000</v>
      </c>
      <c r="O31" s="31">
        <f>AVERAGE(O24:O30)</f>
        <v>2.0539341592331626</v>
      </c>
      <c r="P31" s="30">
        <f>SUM(P24:P30)</f>
        <v>206</v>
      </c>
      <c r="Q31" s="30">
        <f>SUM(Q24:Q30)</f>
        <v>127</v>
      </c>
      <c r="R31" s="30">
        <f>SUM(R24:R30)</f>
        <v>10023500</v>
      </c>
      <c r="S31" s="30">
        <f>SUM(S24:S30)</f>
        <v>79</v>
      </c>
      <c r="T31" s="32">
        <f>SUM(T24:T30)</f>
        <v>-7750000</v>
      </c>
      <c r="U31" s="33">
        <f t="shared" si="8"/>
        <v>0.61650485436893199</v>
      </c>
      <c r="V31" s="30">
        <f>SUM(V24:V30)</f>
        <v>2273500</v>
      </c>
      <c r="W31" s="30">
        <f>SUM(W24:W30)</f>
        <v>22.734999999999999</v>
      </c>
      <c r="X31" s="27">
        <f t="shared" si="10"/>
        <v>0.11171990171990172</v>
      </c>
    </row>
    <row r="32" spans="1:24">
      <c r="A32" s="11" t="s">
        <v>69</v>
      </c>
      <c r="B32" s="13">
        <v>45662</v>
      </c>
      <c r="C32" s="42" t="s">
        <v>1451</v>
      </c>
      <c r="D32" s="50" t="s">
        <v>27</v>
      </c>
      <c r="E32" s="42">
        <v>1.88</v>
      </c>
      <c r="F32" s="42" t="s">
        <v>16</v>
      </c>
      <c r="G32" s="42"/>
      <c r="H32" s="57">
        <f t="shared" si="0"/>
        <v>100000</v>
      </c>
      <c r="I32" s="16">
        <f t="shared" si="1"/>
        <v>-100000</v>
      </c>
      <c r="J32" s="17">
        <f t="shared" si="2"/>
        <v>4856500</v>
      </c>
    </row>
    <row r="33" spans="1:25" ht="15" thickBot="1">
      <c r="A33" s="11" t="s">
        <v>70</v>
      </c>
      <c r="B33" s="44">
        <v>45662</v>
      </c>
      <c r="C33" s="46" t="s">
        <v>1452</v>
      </c>
      <c r="D33" s="51" t="s">
        <v>27</v>
      </c>
      <c r="E33" s="46">
        <v>1.66</v>
      </c>
      <c r="F33" s="46" t="s">
        <v>16</v>
      </c>
      <c r="G33" s="46"/>
      <c r="H33" s="57">
        <f t="shared" si="0"/>
        <v>100000</v>
      </c>
      <c r="I33" s="16">
        <f t="shared" si="1"/>
        <v>-100000</v>
      </c>
      <c r="J33" s="17">
        <f t="shared" si="2"/>
        <v>4756500</v>
      </c>
      <c r="L33" s="34"/>
      <c r="M33" s="34"/>
      <c r="N33" s="19" t="s">
        <v>42</v>
      </c>
      <c r="O33" s="34"/>
      <c r="P33" s="19" t="s">
        <v>44</v>
      </c>
      <c r="Q33" s="19" t="s">
        <v>45</v>
      </c>
      <c r="R33" s="19" t="s">
        <v>46</v>
      </c>
      <c r="S33" s="19" t="s">
        <v>47</v>
      </c>
      <c r="T33" s="19" t="s">
        <v>48</v>
      </c>
      <c r="U33" s="19" t="s">
        <v>49</v>
      </c>
      <c r="V33" s="19" t="s">
        <v>50</v>
      </c>
      <c r="W33" s="19" t="s">
        <v>51</v>
      </c>
      <c r="X33" s="19" t="s">
        <v>52</v>
      </c>
      <c r="Y33" s="23"/>
    </row>
    <row r="34" spans="1:25" ht="15" thickTop="1">
      <c r="A34" s="11" t="s">
        <v>71</v>
      </c>
      <c r="B34" s="13">
        <v>45663</v>
      </c>
      <c r="C34" s="42" t="s">
        <v>1453</v>
      </c>
      <c r="D34" s="50" t="s">
        <v>27</v>
      </c>
      <c r="E34" s="42">
        <v>2.02</v>
      </c>
      <c r="F34" s="42" t="s">
        <v>24</v>
      </c>
      <c r="G34" s="47">
        <v>1.81</v>
      </c>
      <c r="H34" s="57">
        <f t="shared" si="0"/>
        <v>100000</v>
      </c>
      <c r="I34" s="16">
        <f t="shared" si="1"/>
        <v>81000</v>
      </c>
      <c r="J34" s="17">
        <f t="shared" si="2"/>
        <v>4837500</v>
      </c>
      <c r="L34" s="35">
        <v>1.2</v>
      </c>
      <c r="M34" s="36">
        <v>1.39</v>
      </c>
      <c r="N34" s="37">
        <f t="shared" ref="N34:N57" si="11">SUMPRODUCT(--($E$5:$E$4383&gt;=L34),--($E$5:$E$4383&lt;=M34),--(ISBLANK($E$5:$E$4383)=FALSE()),$H$5:$H$4383)</f>
        <v>0</v>
      </c>
      <c r="O34" s="23"/>
      <c r="P34" s="23">
        <f t="shared" ref="P34:P57" si="12">COUNTIFS($E$5:$E$4383,"&gt;="&amp;L34,$E$5:$E$4383,"&lt;="&amp;M34)</f>
        <v>0</v>
      </c>
      <c r="Q34" s="23">
        <f t="shared" ref="Q34:Q57" si="13">COUNTIFS($E$5:$E$4383,"&gt;="&amp;L34,$E$5:$E$4383,"&lt;="&amp;M34,$F$5:$F$4383,"nyertes")</f>
        <v>0</v>
      </c>
      <c r="R34" s="37">
        <f t="shared" ref="R34:R57" si="14">SUMIFS($I$5:$I$4383,$E$5:$E$4383,"&gt;="&amp;L34,$E$5:$E$4383,"&lt;="&amp;M34,$F$5:$F$4383,"nyertes")</f>
        <v>0</v>
      </c>
      <c r="S34" s="23">
        <f t="shared" ref="S34:S57" si="15">COUNTIFS($E$5:$E$4383,"&gt;="&amp;L34,$E$5:$E$4383,"&lt;="&amp;M34,$F$5:$F$4383,"vesztes")</f>
        <v>0</v>
      </c>
      <c r="T34" s="24">
        <f t="shared" ref="T34:T57" si="16">SUMIFS($I$5:$I$4383,$E$5:$E$4383,"&gt;="&amp;L34,$E$5:$E$4383,"&lt;="&amp;M34,$F$5:$F$4383,"vesztes")</f>
        <v>0</v>
      </c>
      <c r="U34" s="38" t="str">
        <f t="shared" ref="U34:U57" si="17">IF(P34=0,"",Q34/P34)</f>
        <v/>
      </c>
      <c r="V34" s="26">
        <f t="shared" ref="V34:V57" si="18">SUMIFS($I$5:$I$4383,$E$5:$E$4383,"&gt;="&amp;L34,$E$5:$E$4383,"&lt;="&amp;M34)</f>
        <v>0</v>
      </c>
      <c r="W34" s="26">
        <f t="shared" ref="W34:W57" si="19">V34/20000</f>
        <v>0</v>
      </c>
      <c r="X34" s="39" t="str">
        <f t="shared" ref="X34:X58" si="20">IF(P34=0,"",((N34+R34+T34)-N34)/N34)</f>
        <v/>
      </c>
      <c r="Y34" s="23"/>
    </row>
    <row r="35" spans="1:25">
      <c r="A35" s="11" t="s">
        <v>72</v>
      </c>
      <c r="B35" s="13">
        <v>45663</v>
      </c>
      <c r="C35" s="42" t="s">
        <v>1453</v>
      </c>
      <c r="D35" s="15" t="s">
        <v>1428</v>
      </c>
      <c r="E35" s="42">
        <v>1.95</v>
      </c>
      <c r="F35" s="42" t="s">
        <v>24</v>
      </c>
      <c r="G35" s="47">
        <v>1.8</v>
      </c>
      <c r="H35" s="57">
        <f t="shared" si="0"/>
        <v>100000</v>
      </c>
      <c r="I35" s="16">
        <f t="shared" si="1"/>
        <v>80000</v>
      </c>
      <c r="J35" s="17">
        <f t="shared" si="2"/>
        <v>4917500</v>
      </c>
      <c r="L35" s="36">
        <v>1.4</v>
      </c>
      <c r="M35" s="36">
        <v>1.59</v>
      </c>
      <c r="N35" s="37">
        <f t="shared" si="11"/>
        <v>1500000</v>
      </c>
      <c r="O35" s="23"/>
      <c r="P35" s="23">
        <f t="shared" si="12"/>
        <v>15</v>
      </c>
      <c r="Q35" s="23">
        <f t="shared" si="13"/>
        <v>10</v>
      </c>
      <c r="R35" s="37">
        <f t="shared" si="14"/>
        <v>372000</v>
      </c>
      <c r="S35" s="23">
        <f t="shared" si="15"/>
        <v>5</v>
      </c>
      <c r="T35" s="24">
        <f t="shared" si="16"/>
        <v>-500000</v>
      </c>
      <c r="U35" s="38">
        <f t="shared" si="17"/>
        <v>0.66666666666666663</v>
      </c>
      <c r="V35" s="26">
        <f t="shared" si="18"/>
        <v>-128000</v>
      </c>
      <c r="W35" s="26">
        <f t="shared" si="19"/>
        <v>-6.4</v>
      </c>
      <c r="X35" s="39">
        <f t="shared" si="20"/>
        <v>-8.533333333333333E-2</v>
      </c>
      <c r="Y35" s="23"/>
    </row>
    <row r="36" spans="1:25">
      <c r="A36" s="11" t="s">
        <v>73</v>
      </c>
      <c r="B36" s="13">
        <v>45663</v>
      </c>
      <c r="C36" s="42" t="s">
        <v>1454</v>
      </c>
      <c r="D36" s="50" t="s">
        <v>27</v>
      </c>
      <c r="E36" s="42">
        <v>2.0699999999999998</v>
      </c>
      <c r="F36" s="42" t="s">
        <v>24</v>
      </c>
      <c r="G36" s="47">
        <v>1.97</v>
      </c>
      <c r="H36" s="57">
        <f t="shared" si="0"/>
        <v>100000</v>
      </c>
      <c r="I36" s="16">
        <f t="shared" si="1"/>
        <v>97000</v>
      </c>
      <c r="J36" s="17">
        <f t="shared" si="2"/>
        <v>5014500</v>
      </c>
      <c r="L36" s="36">
        <v>1.6</v>
      </c>
      <c r="M36" s="36">
        <v>1.79</v>
      </c>
      <c r="N36" s="37">
        <f t="shared" si="11"/>
        <v>5600000</v>
      </c>
      <c r="O36" s="23"/>
      <c r="P36" s="23">
        <f t="shared" si="12"/>
        <v>56</v>
      </c>
      <c r="Q36" s="23">
        <f t="shared" si="13"/>
        <v>39</v>
      </c>
      <c r="R36" s="37">
        <f t="shared" si="14"/>
        <v>2121000</v>
      </c>
      <c r="S36" s="23">
        <f t="shared" si="15"/>
        <v>17</v>
      </c>
      <c r="T36" s="24">
        <f t="shared" si="16"/>
        <v>-1700000</v>
      </c>
      <c r="U36" s="38">
        <f t="shared" si="17"/>
        <v>0.6964285714285714</v>
      </c>
      <c r="V36" s="26">
        <f t="shared" si="18"/>
        <v>421000</v>
      </c>
      <c r="W36" s="26">
        <f t="shared" si="19"/>
        <v>21.05</v>
      </c>
      <c r="X36" s="39">
        <f t="shared" si="20"/>
        <v>7.5178571428571428E-2</v>
      </c>
      <c r="Y36" s="23"/>
    </row>
    <row r="37" spans="1:25">
      <c r="A37" s="11" t="s">
        <v>74</v>
      </c>
      <c r="B37" s="13">
        <v>45663</v>
      </c>
      <c r="C37" s="42" t="s">
        <v>1455</v>
      </c>
      <c r="D37" s="50" t="s">
        <v>27</v>
      </c>
      <c r="E37" s="42">
        <v>2.16</v>
      </c>
      <c r="F37" s="42" t="s">
        <v>24</v>
      </c>
      <c r="G37" s="47">
        <v>2</v>
      </c>
      <c r="H37" s="57">
        <f t="shared" si="0"/>
        <v>100000</v>
      </c>
      <c r="I37" s="16">
        <f t="shared" ref="I37:I100" si="21">IF(G37&lt;&gt;"",IF(F37="nyertes",(G37-1)*H37,H37*(-1)),IF(F37="nyertes",(E37-1)*H37,H37*(-1)))</f>
        <v>100000</v>
      </c>
      <c r="J37" s="17">
        <f t="shared" si="2"/>
        <v>5114500</v>
      </c>
      <c r="L37" s="36">
        <v>1.8</v>
      </c>
      <c r="M37" s="36">
        <v>1.99</v>
      </c>
      <c r="N37" s="37">
        <f t="shared" si="11"/>
        <v>6450000</v>
      </c>
      <c r="O37" s="23"/>
      <c r="P37" s="23">
        <f t="shared" si="12"/>
        <v>65</v>
      </c>
      <c r="Q37" s="23">
        <f t="shared" si="13"/>
        <v>34</v>
      </c>
      <c r="R37" s="37">
        <f t="shared" si="14"/>
        <v>2292500</v>
      </c>
      <c r="S37" s="23">
        <f t="shared" si="15"/>
        <v>31</v>
      </c>
      <c r="T37" s="24">
        <f t="shared" si="16"/>
        <v>-3100000</v>
      </c>
      <c r="U37" s="38">
        <f t="shared" si="17"/>
        <v>0.52307692307692311</v>
      </c>
      <c r="V37" s="26">
        <f t="shared" si="18"/>
        <v>-807500</v>
      </c>
      <c r="W37" s="26">
        <f t="shared" si="19"/>
        <v>-40.375</v>
      </c>
      <c r="X37" s="39">
        <f t="shared" si="20"/>
        <v>-0.1251937984496124</v>
      </c>
      <c r="Y37" s="23"/>
    </row>
    <row r="38" spans="1:25">
      <c r="A38" s="11" t="s">
        <v>75</v>
      </c>
      <c r="B38" s="13">
        <v>45663</v>
      </c>
      <c r="C38" s="42" t="s">
        <v>1456</v>
      </c>
      <c r="D38" s="50" t="s">
        <v>27</v>
      </c>
      <c r="E38" s="42">
        <v>2.04</v>
      </c>
      <c r="F38" s="42" t="s">
        <v>24</v>
      </c>
      <c r="G38" s="47">
        <v>1.73</v>
      </c>
      <c r="H38" s="57">
        <f t="shared" si="0"/>
        <v>100000</v>
      </c>
      <c r="I38" s="16">
        <f t="shared" si="21"/>
        <v>73000</v>
      </c>
      <c r="J38" s="17">
        <f t="shared" si="2"/>
        <v>5187500</v>
      </c>
      <c r="L38" s="36">
        <v>2</v>
      </c>
      <c r="M38" s="36">
        <v>2.19</v>
      </c>
      <c r="N38" s="37">
        <f t="shared" si="11"/>
        <v>2400000</v>
      </c>
      <c r="O38" s="23"/>
      <c r="P38" s="23">
        <f t="shared" si="12"/>
        <v>24</v>
      </c>
      <c r="Q38" s="23">
        <f t="shared" si="13"/>
        <v>17</v>
      </c>
      <c r="R38" s="37">
        <f t="shared" si="14"/>
        <v>1559000</v>
      </c>
      <c r="S38" s="23">
        <f t="shared" si="15"/>
        <v>7</v>
      </c>
      <c r="T38" s="24">
        <f t="shared" si="16"/>
        <v>-700000</v>
      </c>
      <c r="U38" s="38">
        <f t="shared" si="17"/>
        <v>0.70833333333333337</v>
      </c>
      <c r="V38" s="26">
        <f t="shared" si="18"/>
        <v>859000</v>
      </c>
      <c r="W38" s="26">
        <f t="shared" si="19"/>
        <v>42.95</v>
      </c>
      <c r="X38" s="39">
        <f t="shared" si="20"/>
        <v>0.35791666666666666</v>
      </c>
      <c r="Y38" s="23"/>
    </row>
    <row r="39" spans="1:25" ht="15" thickBot="1">
      <c r="A39" s="11" t="s">
        <v>77</v>
      </c>
      <c r="B39" s="44">
        <v>45663</v>
      </c>
      <c r="C39" s="46" t="s">
        <v>1456</v>
      </c>
      <c r="D39" s="45" t="s">
        <v>1428</v>
      </c>
      <c r="E39" s="46">
        <v>2.02</v>
      </c>
      <c r="F39" s="46" t="s">
        <v>24</v>
      </c>
      <c r="G39" s="58">
        <v>1</v>
      </c>
      <c r="H39" s="57">
        <f t="shared" si="0"/>
        <v>100000</v>
      </c>
      <c r="I39" s="16">
        <f t="shared" si="21"/>
        <v>0</v>
      </c>
      <c r="J39" s="17">
        <f t="shared" si="2"/>
        <v>5187500</v>
      </c>
      <c r="L39" s="36">
        <v>2.2000000000000002</v>
      </c>
      <c r="M39" s="36">
        <v>2.39</v>
      </c>
      <c r="N39" s="37">
        <f t="shared" si="11"/>
        <v>1400000</v>
      </c>
      <c r="O39" s="23"/>
      <c r="P39" s="23">
        <f t="shared" si="12"/>
        <v>15</v>
      </c>
      <c r="Q39" s="23">
        <f t="shared" si="13"/>
        <v>9</v>
      </c>
      <c r="R39" s="37">
        <f t="shared" si="14"/>
        <v>933000</v>
      </c>
      <c r="S39" s="23">
        <f t="shared" si="15"/>
        <v>6</v>
      </c>
      <c r="T39" s="24">
        <f t="shared" si="16"/>
        <v>-500000</v>
      </c>
      <c r="U39" s="38">
        <f t="shared" si="17"/>
        <v>0.6</v>
      </c>
      <c r="V39" s="26">
        <f t="shared" si="18"/>
        <v>433000</v>
      </c>
      <c r="W39" s="26">
        <f t="shared" si="19"/>
        <v>21.65</v>
      </c>
      <c r="X39" s="39">
        <f t="shared" si="20"/>
        <v>0.30928571428571427</v>
      </c>
      <c r="Y39" s="23"/>
    </row>
    <row r="40" spans="1:25" ht="15" thickTop="1">
      <c r="A40" s="11" t="s">
        <v>78</v>
      </c>
      <c r="B40" s="13">
        <v>45664</v>
      </c>
      <c r="C40" s="42" t="s">
        <v>1457</v>
      </c>
      <c r="D40" s="50" t="s">
        <v>21</v>
      </c>
      <c r="E40" s="42">
        <v>1.66</v>
      </c>
      <c r="F40" s="42" t="s">
        <v>24</v>
      </c>
      <c r="G40" s="56">
        <v>1</v>
      </c>
      <c r="H40" s="57">
        <f t="shared" si="0"/>
        <v>100000</v>
      </c>
      <c r="I40" s="16">
        <f t="shared" si="21"/>
        <v>0</v>
      </c>
      <c r="J40" s="17">
        <f t="shared" si="2"/>
        <v>5187500</v>
      </c>
      <c r="L40" s="36">
        <v>2.4</v>
      </c>
      <c r="M40" s="36">
        <v>2.59</v>
      </c>
      <c r="N40" s="37">
        <f t="shared" si="11"/>
        <v>800000</v>
      </c>
      <c r="O40" s="23"/>
      <c r="P40" s="23">
        <f t="shared" si="12"/>
        <v>8</v>
      </c>
      <c r="Q40" s="23">
        <f t="shared" si="13"/>
        <v>6</v>
      </c>
      <c r="R40" s="37">
        <f t="shared" si="14"/>
        <v>652000</v>
      </c>
      <c r="S40" s="23">
        <f t="shared" si="15"/>
        <v>2</v>
      </c>
      <c r="T40" s="24">
        <f t="shared" si="16"/>
        <v>-200000</v>
      </c>
      <c r="U40" s="38">
        <f t="shared" si="17"/>
        <v>0.75</v>
      </c>
      <c r="V40" s="26">
        <f t="shared" si="18"/>
        <v>452000</v>
      </c>
      <c r="W40" s="26">
        <f t="shared" si="19"/>
        <v>22.6</v>
      </c>
      <c r="X40" s="39">
        <f t="shared" si="20"/>
        <v>0.56499999999999995</v>
      </c>
      <c r="Y40" s="23"/>
    </row>
    <row r="41" spans="1:25">
      <c r="A41" s="11" t="s">
        <v>79</v>
      </c>
      <c r="B41" s="13">
        <v>45664</v>
      </c>
      <c r="C41" s="42" t="s">
        <v>1458</v>
      </c>
      <c r="D41" s="50" t="s">
        <v>27</v>
      </c>
      <c r="E41" s="42">
        <v>1.92</v>
      </c>
      <c r="F41" s="42" t="s">
        <v>16</v>
      </c>
      <c r="G41" s="42"/>
      <c r="H41" s="57">
        <f t="shared" si="0"/>
        <v>100000</v>
      </c>
      <c r="I41" s="16">
        <f t="shared" si="21"/>
        <v>-100000</v>
      </c>
      <c r="J41" s="17">
        <f t="shared" si="2"/>
        <v>5087500</v>
      </c>
      <c r="L41" s="36">
        <v>2.6</v>
      </c>
      <c r="M41" s="36">
        <v>2.79</v>
      </c>
      <c r="N41" s="37">
        <f t="shared" si="11"/>
        <v>300000</v>
      </c>
      <c r="O41" s="23"/>
      <c r="P41" s="23">
        <f t="shared" si="12"/>
        <v>3</v>
      </c>
      <c r="Q41" s="23">
        <f t="shared" si="13"/>
        <v>2</v>
      </c>
      <c r="R41" s="37">
        <f t="shared" si="14"/>
        <v>169000</v>
      </c>
      <c r="S41" s="23">
        <f t="shared" si="15"/>
        <v>1</v>
      </c>
      <c r="T41" s="24">
        <f t="shared" si="16"/>
        <v>-100000</v>
      </c>
      <c r="U41" s="38">
        <f t="shared" si="17"/>
        <v>0.66666666666666663</v>
      </c>
      <c r="V41" s="26">
        <f t="shared" si="18"/>
        <v>69000</v>
      </c>
      <c r="W41" s="26">
        <f t="shared" si="19"/>
        <v>3.45</v>
      </c>
      <c r="X41" s="39">
        <f t="shared" si="20"/>
        <v>0.23</v>
      </c>
      <c r="Y41" s="23"/>
    </row>
    <row r="42" spans="1:25">
      <c r="A42" s="11" t="s">
        <v>80</v>
      </c>
      <c r="B42" s="13">
        <v>45664</v>
      </c>
      <c r="C42" s="42" t="s">
        <v>1459</v>
      </c>
      <c r="D42" s="50" t="s">
        <v>21</v>
      </c>
      <c r="E42" s="42">
        <v>1.8</v>
      </c>
      <c r="F42" s="42" t="s">
        <v>24</v>
      </c>
      <c r="G42" s="47">
        <v>1.7</v>
      </c>
      <c r="H42" s="57">
        <f t="shared" si="0"/>
        <v>100000</v>
      </c>
      <c r="I42" s="16">
        <f t="shared" si="21"/>
        <v>70000</v>
      </c>
      <c r="J42" s="17">
        <f t="shared" si="2"/>
        <v>5157500</v>
      </c>
      <c r="L42" s="36">
        <v>2.8</v>
      </c>
      <c r="M42" s="36">
        <v>2.99</v>
      </c>
      <c r="N42" s="37">
        <f t="shared" si="11"/>
        <v>400000</v>
      </c>
      <c r="O42" s="23"/>
      <c r="P42" s="23">
        <f t="shared" si="12"/>
        <v>4</v>
      </c>
      <c r="Q42" s="23">
        <f t="shared" si="13"/>
        <v>2</v>
      </c>
      <c r="R42" s="37">
        <f t="shared" si="14"/>
        <v>219999.99999999997</v>
      </c>
      <c r="S42" s="23">
        <f t="shared" si="15"/>
        <v>2</v>
      </c>
      <c r="T42" s="24">
        <f t="shared" si="16"/>
        <v>-200000</v>
      </c>
      <c r="U42" s="38">
        <f t="shared" si="17"/>
        <v>0.5</v>
      </c>
      <c r="V42" s="26">
        <f t="shared" si="18"/>
        <v>19999.999999999971</v>
      </c>
      <c r="W42" s="26">
        <f t="shared" si="19"/>
        <v>0.99999999999999856</v>
      </c>
      <c r="X42" s="39">
        <f t="shared" si="20"/>
        <v>0.05</v>
      </c>
      <c r="Y42" s="23"/>
    </row>
    <row r="43" spans="1:25">
      <c r="A43" s="11" t="s">
        <v>81</v>
      </c>
      <c r="B43" s="13">
        <v>45664</v>
      </c>
      <c r="C43" s="42" t="s">
        <v>1460</v>
      </c>
      <c r="D43" s="15" t="s">
        <v>15</v>
      </c>
      <c r="E43" s="42">
        <v>2.2999999999999998</v>
      </c>
      <c r="F43" s="42" t="s">
        <v>24</v>
      </c>
      <c r="G43" s="47">
        <v>1.9</v>
      </c>
      <c r="H43" s="57">
        <f t="shared" si="0"/>
        <v>100000</v>
      </c>
      <c r="I43" s="16">
        <f t="shared" si="21"/>
        <v>89999.999999999985</v>
      </c>
      <c r="J43" s="17">
        <f t="shared" si="2"/>
        <v>5247500</v>
      </c>
      <c r="L43" s="36">
        <v>3</v>
      </c>
      <c r="M43" s="36">
        <v>3.19</v>
      </c>
      <c r="N43" s="37">
        <f t="shared" si="11"/>
        <v>300000</v>
      </c>
      <c r="O43" s="23"/>
      <c r="P43" s="23">
        <f t="shared" si="12"/>
        <v>3</v>
      </c>
      <c r="Q43" s="23">
        <f t="shared" si="13"/>
        <v>2</v>
      </c>
      <c r="R43" s="37">
        <f t="shared" si="14"/>
        <v>385000</v>
      </c>
      <c r="S43" s="23">
        <f t="shared" si="15"/>
        <v>1</v>
      </c>
      <c r="T43" s="24">
        <f t="shared" si="16"/>
        <v>-100000</v>
      </c>
      <c r="U43" s="38">
        <f t="shared" si="17"/>
        <v>0.66666666666666663</v>
      </c>
      <c r="V43" s="26">
        <f t="shared" si="18"/>
        <v>285000</v>
      </c>
      <c r="W43" s="26">
        <f t="shared" si="19"/>
        <v>14.25</v>
      </c>
      <c r="X43" s="39">
        <f t="shared" si="20"/>
        <v>0.95</v>
      </c>
      <c r="Y43" s="23"/>
    </row>
    <row r="44" spans="1:25">
      <c r="A44" s="11" t="s">
        <v>83</v>
      </c>
      <c r="B44" s="13">
        <v>45664</v>
      </c>
      <c r="C44" s="42" t="s">
        <v>1460</v>
      </c>
      <c r="D44" s="50" t="s">
        <v>18</v>
      </c>
      <c r="E44" s="42">
        <v>1.73</v>
      </c>
      <c r="F44" s="42" t="s">
        <v>24</v>
      </c>
      <c r="G44" s="47">
        <v>1.365</v>
      </c>
      <c r="H44" s="57">
        <f t="shared" si="0"/>
        <v>100000</v>
      </c>
      <c r="I44" s="16">
        <f t="shared" si="21"/>
        <v>36500</v>
      </c>
      <c r="J44" s="17">
        <f t="shared" si="2"/>
        <v>5284000</v>
      </c>
      <c r="L44" s="36">
        <v>3.2</v>
      </c>
      <c r="M44" s="36">
        <v>3.39</v>
      </c>
      <c r="N44" s="37">
        <f t="shared" si="11"/>
        <v>100000</v>
      </c>
      <c r="O44" s="23"/>
      <c r="P44" s="23">
        <f t="shared" si="12"/>
        <v>1</v>
      </c>
      <c r="Q44" s="23">
        <f t="shared" si="13"/>
        <v>0</v>
      </c>
      <c r="R44" s="37">
        <f t="shared" si="14"/>
        <v>0</v>
      </c>
      <c r="S44" s="23">
        <f t="shared" si="15"/>
        <v>1</v>
      </c>
      <c r="T44" s="24">
        <f t="shared" si="16"/>
        <v>-100000</v>
      </c>
      <c r="U44" s="38">
        <f t="shared" si="17"/>
        <v>0</v>
      </c>
      <c r="V44" s="26">
        <f t="shared" si="18"/>
        <v>-100000</v>
      </c>
      <c r="W44" s="26">
        <f t="shared" si="19"/>
        <v>-5</v>
      </c>
      <c r="X44" s="39">
        <f t="shared" si="20"/>
        <v>-1</v>
      </c>
      <c r="Y44" s="23"/>
    </row>
    <row r="45" spans="1:25">
      <c r="A45" s="11" t="s">
        <v>84</v>
      </c>
      <c r="B45" s="13">
        <v>45664</v>
      </c>
      <c r="C45" s="42" t="s">
        <v>1460</v>
      </c>
      <c r="D45" s="50" t="s">
        <v>39</v>
      </c>
      <c r="E45" s="42">
        <v>2.46</v>
      </c>
      <c r="F45" s="42" t="s">
        <v>16</v>
      </c>
      <c r="G45" s="42"/>
      <c r="H45" s="57">
        <f t="shared" si="0"/>
        <v>100000</v>
      </c>
      <c r="I45" s="16">
        <f t="shared" si="21"/>
        <v>-100000</v>
      </c>
      <c r="J45" s="17">
        <f t="shared" si="2"/>
        <v>5184000</v>
      </c>
      <c r="L45" s="36">
        <v>3.4</v>
      </c>
      <c r="M45" s="36">
        <v>3.59</v>
      </c>
      <c r="N45" s="37">
        <f t="shared" si="11"/>
        <v>250000</v>
      </c>
      <c r="O45" s="23"/>
      <c r="P45" s="23">
        <f t="shared" si="12"/>
        <v>3</v>
      </c>
      <c r="Q45" s="23">
        <f t="shared" si="13"/>
        <v>1</v>
      </c>
      <c r="R45" s="37">
        <f t="shared" si="14"/>
        <v>0</v>
      </c>
      <c r="S45" s="23">
        <f t="shared" si="15"/>
        <v>2</v>
      </c>
      <c r="T45" s="24">
        <f t="shared" si="16"/>
        <v>-200000</v>
      </c>
      <c r="U45" s="38">
        <f t="shared" si="17"/>
        <v>0.33333333333333331</v>
      </c>
      <c r="V45" s="26">
        <f t="shared" si="18"/>
        <v>-200000</v>
      </c>
      <c r="W45" s="26">
        <f t="shared" si="19"/>
        <v>-10</v>
      </c>
      <c r="X45" s="39">
        <f t="shared" si="20"/>
        <v>-0.8</v>
      </c>
      <c r="Y45" s="23"/>
    </row>
    <row r="46" spans="1:25">
      <c r="A46" s="11" t="s">
        <v>85</v>
      </c>
      <c r="B46" s="13">
        <v>45664</v>
      </c>
      <c r="C46" s="42" t="s">
        <v>1461</v>
      </c>
      <c r="D46" s="15" t="s">
        <v>15</v>
      </c>
      <c r="E46" s="42">
        <v>1.99</v>
      </c>
      <c r="F46" s="42" t="s">
        <v>24</v>
      </c>
      <c r="G46" s="42"/>
      <c r="H46" s="57">
        <f t="shared" si="0"/>
        <v>100000</v>
      </c>
      <c r="I46" s="16">
        <f t="shared" si="21"/>
        <v>99000</v>
      </c>
      <c r="J46" s="17">
        <f t="shared" si="2"/>
        <v>5283000</v>
      </c>
      <c r="L46" s="36">
        <v>3.6</v>
      </c>
      <c r="M46" s="36">
        <v>3.79</v>
      </c>
      <c r="N46" s="37">
        <f t="shared" si="11"/>
        <v>300000</v>
      </c>
      <c r="O46" s="23"/>
      <c r="P46" s="23">
        <f t="shared" si="12"/>
        <v>3</v>
      </c>
      <c r="Q46" s="23">
        <f t="shared" si="13"/>
        <v>2</v>
      </c>
      <c r="R46" s="37">
        <f t="shared" si="14"/>
        <v>470000</v>
      </c>
      <c r="S46" s="23">
        <f t="shared" si="15"/>
        <v>1</v>
      </c>
      <c r="T46" s="24">
        <f t="shared" si="16"/>
        <v>-100000</v>
      </c>
      <c r="U46" s="38">
        <f t="shared" si="17"/>
        <v>0.66666666666666663</v>
      </c>
      <c r="V46" s="26">
        <f t="shared" si="18"/>
        <v>370000</v>
      </c>
      <c r="W46" s="26">
        <f t="shared" si="19"/>
        <v>18.5</v>
      </c>
      <c r="X46" s="39">
        <f t="shared" si="20"/>
        <v>1.2333333333333334</v>
      </c>
      <c r="Y46" s="23"/>
    </row>
    <row r="47" spans="1:25" ht="15" thickBot="1">
      <c r="A47" s="11" t="s">
        <v>86</v>
      </c>
      <c r="B47" s="44">
        <v>45664</v>
      </c>
      <c r="C47" s="46" t="s">
        <v>1461</v>
      </c>
      <c r="D47" s="51" t="s">
        <v>39</v>
      </c>
      <c r="E47" s="46">
        <v>1.97</v>
      </c>
      <c r="F47" s="62" t="s">
        <v>24</v>
      </c>
      <c r="G47" s="63">
        <v>1.85</v>
      </c>
      <c r="H47" s="57">
        <f t="shared" si="0"/>
        <v>100000</v>
      </c>
      <c r="I47" s="16">
        <f t="shared" si="21"/>
        <v>85000.000000000015</v>
      </c>
      <c r="J47" s="17">
        <f t="shared" si="2"/>
        <v>5368000</v>
      </c>
      <c r="L47" s="36">
        <v>3.8</v>
      </c>
      <c r="M47" s="36">
        <v>3.99</v>
      </c>
      <c r="N47" s="37">
        <f t="shared" si="11"/>
        <v>200000</v>
      </c>
      <c r="O47" s="23"/>
      <c r="P47" s="23">
        <f t="shared" si="12"/>
        <v>2</v>
      </c>
      <c r="Q47" s="23">
        <f t="shared" si="13"/>
        <v>1</v>
      </c>
      <c r="R47" s="37">
        <f t="shared" si="14"/>
        <v>280000</v>
      </c>
      <c r="S47" s="23">
        <f t="shared" si="15"/>
        <v>1</v>
      </c>
      <c r="T47" s="24">
        <f t="shared" si="16"/>
        <v>-100000</v>
      </c>
      <c r="U47" s="38">
        <f t="shared" si="17"/>
        <v>0.5</v>
      </c>
      <c r="V47" s="26">
        <f t="shared" si="18"/>
        <v>180000</v>
      </c>
      <c r="W47" s="26">
        <f t="shared" si="19"/>
        <v>9</v>
      </c>
      <c r="X47" s="39">
        <f t="shared" si="20"/>
        <v>0.9</v>
      </c>
      <c r="Y47" s="23"/>
    </row>
    <row r="48" spans="1:25" ht="15" thickTop="1">
      <c r="A48" s="11" t="s">
        <v>87</v>
      </c>
      <c r="B48" s="13">
        <v>45665</v>
      </c>
      <c r="C48" s="42" t="s">
        <v>1462</v>
      </c>
      <c r="D48" s="50" t="s">
        <v>21</v>
      </c>
      <c r="E48" s="42">
        <v>1.91</v>
      </c>
      <c r="F48" s="42" t="s">
        <v>24</v>
      </c>
      <c r="G48" s="47">
        <v>1.55</v>
      </c>
      <c r="H48" s="57">
        <f t="shared" si="0"/>
        <v>100000</v>
      </c>
      <c r="I48" s="16">
        <f t="shared" si="21"/>
        <v>55000.000000000007</v>
      </c>
      <c r="J48" s="17">
        <f t="shared" si="2"/>
        <v>5423000</v>
      </c>
      <c r="L48" s="36">
        <v>4</v>
      </c>
      <c r="M48" s="36">
        <v>4.1900000000000004</v>
      </c>
      <c r="N48" s="37">
        <f t="shared" si="11"/>
        <v>200000</v>
      </c>
      <c r="O48" s="23"/>
      <c r="P48" s="23">
        <f t="shared" si="12"/>
        <v>2</v>
      </c>
      <c r="Q48" s="23">
        <f t="shared" si="13"/>
        <v>1</v>
      </c>
      <c r="R48" s="37">
        <f t="shared" si="14"/>
        <v>160000</v>
      </c>
      <c r="S48" s="23">
        <f t="shared" si="15"/>
        <v>1</v>
      </c>
      <c r="T48" s="24">
        <f t="shared" si="16"/>
        <v>-100000</v>
      </c>
      <c r="U48" s="38">
        <f t="shared" si="17"/>
        <v>0.5</v>
      </c>
      <c r="V48" s="26">
        <f t="shared" si="18"/>
        <v>60000</v>
      </c>
      <c r="W48" s="26">
        <f t="shared" si="19"/>
        <v>3</v>
      </c>
      <c r="X48" s="39">
        <f t="shared" si="20"/>
        <v>0.3</v>
      </c>
      <c r="Y48" s="23"/>
    </row>
    <row r="49" spans="1:25">
      <c r="A49" s="11" t="s">
        <v>89</v>
      </c>
      <c r="B49" s="13">
        <v>45665</v>
      </c>
      <c r="C49" s="42" t="s">
        <v>1463</v>
      </c>
      <c r="D49" s="50" t="s">
        <v>21</v>
      </c>
      <c r="E49" s="42">
        <v>1.95</v>
      </c>
      <c r="F49" s="42" t="s">
        <v>16</v>
      </c>
      <c r="G49" s="42"/>
      <c r="H49" s="57">
        <f t="shared" si="0"/>
        <v>100000</v>
      </c>
      <c r="I49" s="16">
        <f t="shared" si="21"/>
        <v>-100000</v>
      </c>
      <c r="J49" s="17">
        <f t="shared" si="2"/>
        <v>5323000</v>
      </c>
      <c r="L49" s="36">
        <v>4.2</v>
      </c>
      <c r="M49" s="36">
        <v>4.3899999999999997</v>
      </c>
      <c r="N49" s="37">
        <f t="shared" si="11"/>
        <v>0</v>
      </c>
      <c r="O49" s="23"/>
      <c r="P49" s="23">
        <f t="shared" si="12"/>
        <v>0</v>
      </c>
      <c r="Q49" s="23">
        <f t="shared" si="13"/>
        <v>0</v>
      </c>
      <c r="R49" s="37">
        <f t="shared" si="14"/>
        <v>0</v>
      </c>
      <c r="S49" s="23">
        <f t="shared" si="15"/>
        <v>0</v>
      </c>
      <c r="T49" s="24">
        <f t="shared" si="16"/>
        <v>0</v>
      </c>
      <c r="U49" s="38" t="str">
        <f t="shared" si="17"/>
        <v/>
      </c>
      <c r="V49" s="26">
        <f t="shared" si="18"/>
        <v>0</v>
      </c>
      <c r="W49" s="26">
        <f t="shared" si="19"/>
        <v>0</v>
      </c>
      <c r="X49" s="39" t="str">
        <f t="shared" si="20"/>
        <v/>
      </c>
      <c r="Y49" s="23"/>
    </row>
    <row r="50" spans="1:25">
      <c r="A50" s="11" t="s">
        <v>90</v>
      </c>
      <c r="B50" s="13">
        <v>45665</v>
      </c>
      <c r="C50" s="42" t="s">
        <v>1464</v>
      </c>
      <c r="D50" s="15" t="s">
        <v>15</v>
      </c>
      <c r="E50" s="42">
        <v>1.92</v>
      </c>
      <c r="F50" s="42" t="s">
        <v>24</v>
      </c>
      <c r="G50" s="47">
        <v>1.7</v>
      </c>
      <c r="H50" s="57">
        <f t="shared" si="0"/>
        <v>100000</v>
      </c>
      <c r="I50" s="16">
        <f t="shared" si="21"/>
        <v>70000</v>
      </c>
      <c r="J50" s="17">
        <f t="shared" si="2"/>
        <v>5393000</v>
      </c>
      <c r="L50" s="36">
        <v>4.4000000000000004</v>
      </c>
      <c r="M50" s="36">
        <v>4.59</v>
      </c>
      <c r="N50" s="37">
        <f t="shared" si="11"/>
        <v>0</v>
      </c>
      <c r="O50" s="23"/>
      <c r="P50" s="23">
        <f t="shared" si="12"/>
        <v>0</v>
      </c>
      <c r="Q50" s="23">
        <f t="shared" si="13"/>
        <v>0</v>
      </c>
      <c r="R50" s="37">
        <f t="shared" si="14"/>
        <v>0</v>
      </c>
      <c r="S50" s="23">
        <f t="shared" si="15"/>
        <v>0</v>
      </c>
      <c r="T50" s="24">
        <f t="shared" si="16"/>
        <v>0</v>
      </c>
      <c r="U50" s="38" t="str">
        <f t="shared" si="17"/>
        <v/>
      </c>
      <c r="V50" s="26">
        <f t="shared" si="18"/>
        <v>0</v>
      </c>
      <c r="W50" s="26">
        <f t="shared" si="19"/>
        <v>0</v>
      </c>
      <c r="X50" s="39" t="str">
        <f t="shared" si="20"/>
        <v/>
      </c>
      <c r="Y50" s="23"/>
    </row>
    <row r="51" spans="1:25">
      <c r="A51" s="11" t="s">
        <v>91</v>
      </c>
      <c r="B51" s="13">
        <v>45665</v>
      </c>
      <c r="C51" s="42" t="s">
        <v>1464</v>
      </c>
      <c r="D51" s="50" t="s">
        <v>39</v>
      </c>
      <c r="E51" s="42">
        <v>1.88</v>
      </c>
      <c r="F51" s="42" t="s">
        <v>16</v>
      </c>
      <c r="G51" s="42"/>
      <c r="H51" s="57">
        <f t="shared" si="0"/>
        <v>100000</v>
      </c>
      <c r="I51" s="16">
        <f t="shared" si="21"/>
        <v>-100000</v>
      </c>
      <c r="J51" s="17">
        <f t="shared" si="2"/>
        <v>5293000</v>
      </c>
      <c r="L51" s="36">
        <v>4.5999999999999996</v>
      </c>
      <c r="M51" s="36">
        <v>4.79</v>
      </c>
      <c r="N51" s="37">
        <f t="shared" si="11"/>
        <v>0</v>
      </c>
      <c r="O51" s="23"/>
      <c r="P51" s="23">
        <f t="shared" si="12"/>
        <v>0</v>
      </c>
      <c r="Q51" s="23">
        <f t="shared" si="13"/>
        <v>0</v>
      </c>
      <c r="R51" s="37">
        <f t="shared" si="14"/>
        <v>0</v>
      </c>
      <c r="S51" s="23">
        <f t="shared" si="15"/>
        <v>0</v>
      </c>
      <c r="T51" s="24">
        <f t="shared" si="16"/>
        <v>0</v>
      </c>
      <c r="U51" s="38" t="str">
        <f t="shared" si="17"/>
        <v/>
      </c>
      <c r="V51" s="26">
        <f t="shared" si="18"/>
        <v>0</v>
      </c>
      <c r="W51" s="26">
        <f t="shared" si="19"/>
        <v>0</v>
      </c>
      <c r="X51" s="39" t="str">
        <f t="shared" si="20"/>
        <v/>
      </c>
      <c r="Y51" s="23"/>
    </row>
    <row r="52" spans="1:25">
      <c r="A52" s="11" t="s">
        <v>92</v>
      </c>
      <c r="B52" s="13">
        <v>45665</v>
      </c>
      <c r="C52" s="42" t="s">
        <v>1464</v>
      </c>
      <c r="D52" s="50" t="s">
        <v>82</v>
      </c>
      <c r="E52" s="42">
        <v>2.95</v>
      </c>
      <c r="F52" s="42" t="s">
        <v>16</v>
      </c>
      <c r="G52" s="42"/>
      <c r="H52" s="57">
        <f t="shared" si="0"/>
        <v>100000</v>
      </c>
      <c r="I52" s="16">
        <f t="shared" si="21"/>
        <v>-100000</v>
      </c>
      <c r="J52" s="17">
        <f t="shared" si="2"/>
        <v>5193000</v>
      </c>
      <c r="L52" s="36">
        <v>4.8</v>
      </c>
      <c r="M52" s="36">
        <v>4.99</v>
      </c>
      <c r="N52" s="37">
        <f t="shared" si="11"/>
        <v>50000</v>
      </c>
      <c r="O52" s="23"/>
      <c r="P52" s="23">
        <f t="shared" si="12"/>
        <v>1</v>
      </c>
      <c r="Q52" s="23">
        <f t="shared" si="13"/>
        <v>0</v>
      </c>
      <c r="R52" s="37">
        <f t="shared" si="14"/>
        <v>0</v>
      </c>
      <c r="S52" s="23">
        <f t="shared" si="15"/>
        <v>1</v>
      </c>
      <c r="T52" s="24">
        <f t="shared" si="16"/>
        <v>-50000</v>
      </c>
      <c r="U52" s="38">
        <f t="shared" si="17"/>
        <v>0</v>
      </c>
      <c r="V52" s="26">
        <f t="shared" si="18"/>
        <v>-50000</v>
      </c>
      <c r="W52" s="26">
        <f t="shared" si="19"/>
        <v>-2.5</v>
      </c>
      <c r="X52" s="39">
        <f t="shared" si="20"/>
        <v>-1</v>
      </c>
      <c r="Y52" s="23"/>
    </row>
    <row r="53" spans="1:25" ht="15" thickBot="1">
      <c r="A53" s="11" t="s">
        <v>93</v>
      </c>
      <c r="B53" s="44">
        <v>45665</v>
      </c>
      <c r="C53" s="46" t="s">
        <v>1465</v>
      </c>
      <c r="D53" s="51" t="s">
        <v>27</v>
      </c>
      <c r="E53" s="46">
        <v>2.13</v>
      </c>
      <c r="F53" s="46" t="s">
        <v>16</v>
      </c>
      <c r="G53" s="46"/>
      <c r="H53" s="57">
        <f t="shared" si="0"/>
        <v>100000</v>
      </c>
      <c r="I53" s="16">
        <f t="shared" si="21"/>
        <v>-100000</v>
      </c>
      <c r="J53" s="17">
        <f t="shared" si="2"/>
        <v>5093000</v>
      </c>
      <c r="L53" s="36">
        <v>5</v>
      </c>
      <c r="M53" s="36">
        <v>5.19</v>
      </c>
      <c r="N53" s="37">
        <f t="shared" si="11"/>
        <v>0</v>
      </c>
      <c r="O53" s="23"/>
      <c r="P53" s="23">
        <f t="shared" si="12"/>
        <v>0</v>
      </c>
      <c r="Q53" s="23">
        <f t="shared" si="13"/>
        <v>0</v>
      </c>
      <c r="R53" s="37">
        <f t="shared" si="14"/>
        <v>0</v>
      </c>
      <c r="S53" s="23">
        <f t="shared" si="15"/>
        <v>0</v>
      </c>
      <c r="T53" s="24">
        <f t="shared" si="16"/>
        <v>0</v>
      </c>
      <c r="U53" s="38" t="str">
        <f t="shared" si="17"/>
        <v/>
      </c>
      <c r="V53" s="26">
        <f t="shared" si="18"/>
        <v>0</v>
      </c>
      <c r="W53" s="26">
        <f t="shared" si="19"/>
        <v>0</v>
      </c>
      <c r="X53" s="39" t="str">
        <f t="shared" si="20"/>
        <v/>
      </c>
      <c r="Y53" s="23"/>
    </row>
    <row r="54" spans="1:25" ht="15" thickTop="1">
      <c r="A54" s="11" t="s">
        <v>94</v>
      </c>
      <c r="B54" s="13">
        <v>45666</v>
      </c>
      <c r="C54" s="42" t="s">
        <v>1466</v>
      </c>
      <c r="D54" s="50" t="s">
        <v>21</v>
      </c>
      <c r="E54" s="42">
        <v>1.68</v>
      </c>
      <c r="F54" s="42" t="s">
        <v>24</v>
      </c>
      <c r="G54" s="47">
        <v>1.6</v>
      </c>
      <c r="H54" s="57">
        <f t="shared" si="0"/>
        <v>100000</v>
      </c>
      <c r="I54" s="16">
        <f t="shared" si="21"/>
        <v>60000.000000000007</v>
      </c>
      <c r="J54" s="17">
        <f t="shared" si="2"/>
        <v>5153000</v>
      </c>
      <c r="L54" s="36">
        <v>5.2</v>
      </c>
      <c r="M54" s="36">
        <v>5.39</v>
      </c>
      <c r="N54" s="37">
        <f t="shared" si="11"/>
        <v>0</v>
      </c>
      <c r="O54" s="23"/>
      <c r="P54" s="23">
        <f t="shared" si="12"/>
        <v>0</v>
      </c>
      <c r="Q54" s="23">
        <f t="shared" si="13"/>
        <v>0</v>
      </c>
      <c r="R54" s="37">
        <f t="shared" si="14"/>
        <v>0</v>
      </c>
      <c r="S54" s="23">
        <f t="shared" si="15"/>
        <v>0</v>
      </c>
      <c r="T54" s="24">
        <f t="shared" si="16"/>
        <v>0</v>
      </c>
      <c r="U54" s="38" t="str">
        <f t="shared" si="17"/>
        <v/>
      </c>
      <c r="V54" s="26">
        <f t="shared" si="18"/>
        <v>0</v>
      </c>
      <c r="W54" s="26">
        <f t="shared" si="19"/>
        <v>0</v>
      </c>
      <c r="X54" s="39" t="str">
        <f t="shared" si="20"/>
        <v/>
      </c>
      <c r="Y54" s="23"/>
    </row>
    <row r="55" spans="1:25">
      <c r="A55" s="11" t="s">
        <v>95</v>
      </c>
      <c r="B55" s="13">
        <v>45666</v>
      </c>
      <c r="C55" s="42" t="s">
        <v>1467</v>
      </c>
      <c r="D55" s="50" t="s">
        <v>21</v>
      </c>
      <c r="E55" s="42">
        <v>1.8</v>
      </c>
      <c r="F55" s="42" t="s">
        <v>16</v>
      </c>
      <c r="G55" s="42"/>
      <c r="H55" s="57">
        <f t="shared" si="0"/>
        <v>100000</v>
      </c>
      <c r="I55" s="16">
        <f t="shared" si="21"/>
        <v>-100000</v>
      </c>
      <c r="J55" s="17">
        <f t="shared" si="2"/>
        <v>5053000</v>
      </c>
      <c r="L55" s="20">
        <v>5.4</v>
      </c>
      <c r="M55" s="20">
        <v>9.99</v>
      </c>
      <c r="N55" s="37">
        <f t="shared" si="11"/>
        <v>100000</v>
      </c>
      <c r="O55" s="23"/>
      <c r="P55" s="23">
        <f t="shared" si="12"/>
        <v>1</v>
      </c>
      <c r="Q55" s="23">
        <f t="shared" si="13"/>
        <v>1</v>
      </c>
      <c r="R55" s="37">
        <f t="shared" si="14"/>
        <v>409999.99999999994</v>
      </c>
      <c r="S55" s="23">
        <f t="shared" si="15"/>
        <v>0</v>
      </c>
      <c r="T55" s="24">
        <f t="shared" si="16"/>
        <v>0</v>
      </c>
      <c r="U55" s="38">
        <f t="shared" si="17"/>
        <v>1</v>
      </c>
      <c r="V55" s="26">
        <f t="shared" si="18"/>
        <v>409999.99999999994</v>
      </c>
      <c r="W55" s="26">
        <f t="shared" si="19"/>
        <v>20.499999999999996</v>
      </c>
      <c r="X55" s="39">
        <f t="shared" si="20"/>
        <v>4.0999999999999996</v>
      </c>
      <c r="Y55" s="23"/>
    </row>
    <row r="56" spans="1:25">
      <c r="A56" s="11" t="s">
        <v>96</v>
      </c>
      <c r="B56" s="13">
        <v>45666</v>
      </c>
      <c r="C56" s="42" t="s">
        <v>1468</v>
      </c>
      <c r="D56" s="50" t="s">
        <v>21</v>
      </c>
      <c r="E56" s="42">
        <v>2.04</v>
      </c>
      <c r="F56" s="42" t="s">
        <v>16</v>
      </c>
      <c r="G56" s="42"/>
      <c r="H56" s="57">
        <f t="shared" si="0"/>
        <v>100000</v>
      </c>
      <c r="I56" s="16">
        <f t="shared" si="21"/>
        <v>-100000</v>
      </c>
      <c r="J56" s="17">
        <f t="shared" si="2"/>
        <v>4953000</v>
      </c>
      <c r="L56" s="20">
        <v>10</v>
      </c>
      <c r="M56" s="20">
        <v>19.989999999999998</v>
      </c>
      <c r="N56" s="37">
        <f t="shared" si="11"/>
        <v>0</v>
      </c>
      <c r="O56" s="23"/>
      <c r="P56" s="23">
        <f t="shared" si="12"/>
        <v>0</v>
      </c>
      <c r="Q56" s="23">
        <f t="shared" si="13"/>
        <v>0</v>
      </c>
      <c r="R56" s="37">
        <f t="shared" si="14"/>
        <v>0</v>
      </c>
      <c r="S56" s="23">
        <f t="shared" si="15"/>
        <v>0</v>
      </c>
      <c r="T56" s="24">
        <f t="shared" si="16"/>
        <v>0</v>
      </c>
      <c r="U56" s="38" t="str">
        <f t="shared" si="17"/>
        <v/>
      </c>
      <c r="V56" s="26">
        <f t="shared" si="18"/>
        <v>0</v>
      </c>
      <c r="W56" s="26">
        <f t="shared" si="19"/>
        <v>0</v>
      </c>
      <c r="X56" s="39" t="str">
        <f t="shared" si="20"/>
        <v/>
      </c>
      <c r="Y56" s="23"/>
    </row>
    <row r="57" spans="1:25">
      <c r="A57" s="11" t="s">
        <v>97</v>
      </c>
      <c r="B57" s="13">
        <v>45666</v>
      </c>
      <c r="C57" s="42" t="s">
        <v>1468</v>
      </c>
      <c r="D57" s="50" t="s">
        <v>36</v>
      </c>
      <c r="E57" s="42">
        <v>4</v>
      </c>
      <c r="F57" s="42" t="s">
        <v>16</v>
      </c>
      <c r="G57" s="42"/>
      <c r="H57" s="57">
        <f t="shared" si="0"/>
        <v>100000</v>
      </c>
      <c r="I57" s="16">
        <f t="shared" si="21"/>
        <v>-100000</v>
      </c>
      <c r="J57" s="17">
        <f t="shared" si="2"/>
        <v>4853000</v>
      </c>
      <c r="L57" s="20">
        <v>20</v>
      </c>
      <c r="M57" s="20">
        <v>40</v>
      </c>
      <c r="N57" s="37">
        <f t="shared" si="11"/>
        <v>0</v>
      </c>
      <c r="O57" s="23"/>
      <c r="P57" s="23">
        <f t="shared" si="12"/>
        <v>0</v>
      </c>
      <c r="Q57" s="23">
        <f t="shared" si="13"/>
        <v>0</v>
      </c>
      <c r="R57" s="37">
        <f t="shared" si="14"/>
        <v>0</v>
      </c>
      <c r="S57" s="23">
        <f t="shared" si="15"/>
        <v>0</v>
      </c>
      <c r="T57" s="24">
        <f t="shared" si="16"/>
        <v>0</v>
      </c>
      <c r="U57" s="38" t="str">
        <f t="shared" si="17"/>
        <v/>
      </c>
      <c r="V57" s="26">
        <f t="shared" si="18"/>
        <v>0</v>
      </c>
      <c r="W57" s="26">
        <f t="shared" si="19"/>
        <v>0</v>
      </c>
      <c r="X57" s="39" t="str">
        <f t="shared" si="20"/>
        <v/>
      </c>
      <c r="Y57" s="23"/>
    </row>
    <row r="58" spans="1:25">
      <c r="A58" s="11" t="s">
        <v>98</v>
      </c>
      <c r="B58" s="13">
        <v>45666</v>
      </c>
      <c r="C58" s="42" t="s">
        <v>1469</v>
      </c>
      <c r="D58" s="15" t="s">
        <v>15</v>
      </c>
      <c r="E58" s="42">
        <v>2.04</v>
      </c>
      <c r="F58" s="42" t="s">
        <v>24</v>
      </c>
      <c r="G58" s="47">
        <v>1.9</v>
      </c>
      <c r="H58" s="57">
        <f t="shared" si="0"/>
        <v>100000</v>
      </c>
      <c r="I58" s="16">
        <f t="shared" si="21"/>
        <v>89999.999999999985</v>
      </c>
      <c r="J58" s="17">
        <f t="shared" si="2"/>
        <v>4943000</v>
      </c>
      <c r="L58" s="34" t="s">
        <v>68</v>
      </c>
      <c r="M58" s="34"/>
      <c r="N58" s="40">
        <f>SUM(N34:N57)</f>
        <v>20350000</v>
      </c>
      <c r="O58" s="40"/>
      <c r="P58" s="40">
        <f>SUM(P34:P57)</f>
        <v>206</v>
      </c>
      <c r="Q58" s="40">
        <f>SUM(Q34:Q57)</f>
        <v>127</v>
      </c>
      <c r="R58" s="40">
        <f>SUM(R34:R57)</f>
        <v>10023500</v>
      </c>
      <c r="S58" s="40">
        <f>SUM(S34:S57)</f>
        <v>79</v>
      </c>
      <c r="T58" s="32">
        <f>SUM(T34:T57)</f>
        <v>-7750000</v>
      </c>
      <c r="U58" s="33">
        <f>Q58/P58</f>
        <v>0.61650485436893199</v>
      </c>
      <c r="V58" s="40">
        <f>SUM(V34:V57)</f>
        <v>2273500</v>
      </c>
      <c r="W58" s="40">
        <f>SUM(W34:W57)</f>
        <v>113.675</v>
      </c>
      <c r="X58" s="39">
        <f t="shared" si="20"/>
        <v>0.11171990171990172</v>
      </c>
    </row>
    <row r="59" spans="1:25">
      <c r="A59" s="11" t="s">
        <v>99</v>
      </c>
      <c r="B59" s="13">
        <v>45666</v>
      </c>
      <c r="C59" s="42" t="s">
        <v>1469</v>
      </c>
      <c r="D59" s="50" t="s">
        <v>21</v>
      </c>
      <c r="E59" s="42">
        <v>1.6</v>
      </c>
      <c r="F59" s="42" t="s">
        <v>24</v>
      </c>
      <c r="G59" s="47">
        <v>1.4</v>
      </c>
      <c r="H59" s="57">
        <f t="shared" si="0"/>
        <v>100000</v>
      </c>
      <c r="I59" s="16">
        <f t="shared" si="21"/>
        <v>39999.999999999993</v>
      </c>
      <c r="J59" s="17">
        <f t="shared" si="2"/>
        <v>4983000</v>
      </c>
    </row>
    <row r="60" spans="1:25" ht="15" thickBot="1">
      <c r="A60" s="11" t="s">
        <v>100</v>
      </c>
      <c r="B60" s="44">
        <v>45666</v>
      </c>
      <c r="C60" s="46" t="s">
        <v>1470</v>
      </c>
      <c r="D60" s="51" t="s">
        <v>27</v>
      </c>
      <c r="E60" s="46">
        <v>1.68</v>
      </c>
      <c r="F60" s="46" t="s">
        <v>24</v>
      </c>
      <c r="G60" s="63">
        <v>1.6</v>
      </c>
      <c r="H60" s="57">
        <f t="shared" si="0"/>
        <v>100000</v>
      </c>
      <c r="I60" s="16">
        <f t="shared" si="21"/>
        <v>60000.000000000007</v>
      </c>
      <c r="J60" s="17">
        <f t="shared" si="2"/>
        <v>5043000</v>
      </c>
    </row>
    <row r="61" spans="1:25" ht="15" thickTop="1">
      <c r="A61" s="11" t="s">
        <v>101</v>
      </c>
      <c r="B61" s="13">
        <v>45668</v>
      </c>
      <c r="C61" s="42" t="s">
        <v>1471</v>
      </c>
      <c r="D61" s="50" t="s">
        <v>27</v>
      </c>
      <c r="E61" s="42">
        <v>1.81</v>
      </c>
      <c r="F61" s="42" t="s">
        <v>24</v>
      </c>
      <c r="G61" s="47">
        <v>1.71</v>
      </c>
      <c r="H61" s="57">
        <f t="shared" si="0"/>
        <v>100000</v>
      </c>
      <c r="I61" s="16">
        <f t="shared" si="21"/>
        <v>71000</v>
      </c>
      <c r="J61" s="17">
        <f t="shared" si="2"/>
        <v>5114000</v>
      </c>
    </row>
    <row r="62" spans="1:25">
      <c r="A62" s="11" t="s">
        <v>102</v>
      </c>
      <c r="B62" s="13">
        <v>45668</v>
      </c>
      <c r="C62" s="42" t="s">
        <v>1472</v>
      </c>
      <c r="D62" s="50" t="s">
        <v>27</v>
      </c>
      <c r="E62" s="42">
        <v>2.09</v>
      </c>
      <c r="F62" s="42" t="s">
        <v>24</v>
      </c>
      <c r="G62" s="47">
        <v>1.92</v>
      </c>
      <c r="H62" s="57">
        <f t="shared" si="0"/>
        <v>100000</v>
      </c>
      <c r="I62" s="16">
        <f t="shared" si="21"/>
        <v>92000</v>
      </c>
      <c r="J62" s="17">
        <f t="shared" si="2"/>
        <v>5206000</v>
      </c>
    </row>
    <row r="63" spans="1:25">
      <c r="A63" s="11" t="s">
        <v>103</v>
      </c>
      <c r="B63" s="13">
        <v>45668</v>
      </c>
      <c r="C63" s="42" t="s">
        <v>1473</v>
      </c>
      <c r="D63" s="50" t="s">
        <v>36</v>
      </c>
      <c r="E63" s="42">
        <v>1.98</v>
      </c>
      <c r="F63" s="55" t="s">
        <v>16</v>
      </c>
      <c r="G63" s="42"/>
      <c r="H63" s="57">
        <f t="shared" si="0"/>
        <v>100000</v>
      </c>
      <c r="I63" s="16">
        <f t="shared" si="21"/>
        <v>-100000</v>
      </c>
      <c r="J63" s="17">
        <f t="shared" si="2"/>
        <v>5106000</v>
      </c>
    </row>
    <row r="64" spans="1:25">
      <c r="A64" s="11" t="s">
        <v>104</v>
      </c>
      <c r="B64" s="13">
        <v>45668</v>
      </c>
      <c r="C64" s="42" t="s">
        <v>1474</v>
      </c>
      <c r="D64" s="50" t="s">
        <v>27</v>
      </c>
      <c r="E64" s="42">
        <v>1.93</v>
      </c>
      <c r="F64" s="42" t="s">
        <v>16</v>
      </c>
      <c r="G64" s="42"/>
      <c r="H64" s="57">
        <f t="shared" si="0"/>
        <v>100000</v>
      </c>
      <c r="I64" s="16">
        <f t="shared" si="21"/>
        <v>-100000</v>
      </c>
      <c r="J64" s="17">
        <f t="shared" si="2"/>
        <v>5006000</v>
      </c>
    </row>
    <row r="65" spans="1:10">
      <c r="A65" s="11" t="s">
        <v>105</v>
      </c>
      <c r="B65" s="13">
        <v>45668</v>
      </c>
      <c r="C65" s="42" t="s">
        <v>1475</v>
      </c>
      <c r="D65" s="50" t="s">
        <v>27</v>
      </c>
      <c r="E65" s="42">
        <v>1.79</v>
      </c>
      <c r="F65" s="42" t="s">
        <v>16</v>
      </c>
      <c r="G65" s="42"/>
      <c r="H65" s="57">
        <f t="shared" si="0"/>
        <v>100000</v>
      </c>
      <c r="I65" s="16">
        <f t="shared" si="21"/>
        <v>-100000</v>
      </c>
      <c r="J65" s="17">
        <f t="shared" si="2"/>
        <v>4906000</v>
      </c>
    </row>
    <row r="66" spans="1:10">
      <c r="A66" s="11" t="s">
        <v>106</v>
      </c>
      <c r="B66" s="13">
        <v>45668</v>
      </c>
      <c r="C66" s="42" t="s">
        <v>1476</v>
      </c>
      <c r="D66" s="15" t="s">
        <v>15</v>
      </c>
      <c r="E66" s="42">
        <v>2.1</v>
      </c>
      <c r="F66" s="42" t="s">
        <v>16</v>
      </c>
      <c r="G66" s="42"/>
      <c r="H66" s="57">
        <f t="shared" si="0"/>
        <v>100000</v>
      </c>
      <c r="I66" s="16">
        <f t="shared" si="21"/>
        <v>-100000</v>
      </c>
      <c r="J66" s="17">
        <f t="shared" si="2"/>
        <v>4806000</v>
      </c>
    </row>
    <row r="67" spans="1:10">
      <c r="A67" s="11" t="s">
        <v>107</v>
      </c>
      <c r="B67" s="13">
        <v>45668</v>
      </c>
      <c r="C67" s="42" t="s">
        <v>1476</v>
      </c>
      <c r="D67" s="50" t="s">
        <v>21</v>
      </c>
      <c r="E67" s="42">
        <v>1.65</v>
      </c>
      <c r="F67" s="42" t="s">
        <v>24</v>
      </c>
      <c r="G67" s="42"/>
      <c r="H67" s="57">
        <f t="shared" si="0"/>
        <v>100000</v>
      </c>
      <c r="I67" s="16">
        <f t="shared" si="21"/>
        <v>64999.999999999993</v>
      </c>
      <c r="J67" s="17">
        <f t="shared" si="2"/>
        <v>4871000</v>
      </c>
    </row>
    <row r="68" spans="1:10">
      <c r="A68" s="11" t="s">
        <v>108</v>
      </c>
      <c r="B68" s="13">
        <v>45668</v>
      </c>
      <c r="C68" s="42" t="s">
        <v>1477</v>
      </c>
      <c r="D68" s="15" t="s">
        <v>15</v>
      </c>
      <c r="E68" s="42">
        <v>2.2400000000000002</v>
      </c>
      <c r="F68" s="42" t="s">
        <v>24</v>
      </c>
      <c r="G68" s="47">
        <v>2</v>
      </c>
      <c r="H68" s="57">
        <f t="shared" si="0"/>
        <v>100000</v>
      </c>
      <c r="I68" s="16">
        <f t="shared" si="21"/>
        <v>100000</v>
      </c>
      <c r="J68" s="17">
        <f t="shared" si="2"/>
        <v>4971000</v>
      </c>
    </row>
    <row r="69" spans="1:10">
      <c r="A69" s="11" t="s">
        <v>109</v>
      </c>
      <c r="B69" s="13">
        <v>45668</v>
      </c>
      <c r="C69" s="42" t="s">
        <v>1477</v>
      </c>
      <c r="D69" s="50" t="s">
        <v>21</v>
      </c>
      <c r="E69" s="42">
        <v>1.88</v>
      </c>
      <c r="F69" s="42" t="s">
        <v>16</v>
      </c>
      <c r="G69" s="42"/>
      <c r="H69" s="57">
        <f t="shared" ref="H69:H132" si="22">$C$3</f>
        <v>100000</v>
      </c>
      <c r="I69" s="16">
        <f t="shared" si="21"/>
        <v>-100000</v>
      </c>
      <c r="J69" s="17">
        <f t="shared" si="2"/>
        <v>4871000</v>
      </c>
    </row>
    <row r="70" spans="1:10" ht="15" thickBot="1">
      <c r="A70" s="11" t="s">
        <v>110</v>
      </c>
      <c r="B70" s="44">
        <v>45668</v>
      </c>
      <c r="C70" s="46" t="s">
        <v>1477</v>
      </c>
      <c r="D70" s="51" t="s">
        <v>36</v>
      </c>
      <c r="E70" s="46">
        <v>3.3</v>
      </c>
      <c r="F70" s="46" t="s">
        <v>16</v>
      </c>
      <c r="G70" s="46"/>
      <c r="H70" s="57">
        <f t="shared" si="22"/>
        <v>100000</v>
      </c>
      <c r="I70" s="16">
        <f t="shared" si="21"/>
        <v>-100000</v>
      </c>
      <c r="J70" s="17">
        <f t="shared" ref="J70:J133" si="23">J69+I70</f>
        <v>4771000</v>
      </c>
    </row>
    <row r="71" spans="1:10" ht="15" thickTop="1">
      <c r="A71" s="11" t="s">
        <v>111</v>
      </c>
      <c r="B71" s="13">
        <v>45669</v>
      </c>
      <c r="C71" s="42" t="s">
        <v>1478</v>
      </c>
      <c r="D71" s="15" t="s">
        <v>15</v>
      </c>
      <c r="E71" s="42">
        <v>1.67</v>
      </c>
      <c r="F71" s="42" t="s">
        <v>24</v>
      </c>
      <c r="G71" s="42"/>
      <c r="H71" s="57">
        <f t="shared" si="22"/>
        <v>100000</v>
      </c>
      <c r="I71" s="16">
        <f t="shared" si="21"/>
        <v>67000</v>
      </c>
      <c r="J71" s="17">
        <f t="shared" si="23"/>
        <v>4838000</v>
      </c>
    </row>
    <row r="72" spans="1:10">
      <c r="A72" s="11" t="s">
        <v>112</v>
      </c>
      <c r="B72" s="13">
        <v>45669</v>
      </c>
      <c r="C72" s="42" t="s">
        <v>1478</v>
      </c>
      <c r="D72" s="50" t="s">
        <v>1479</v>
      </c>
      <c r="E72" s="42">
        <v>1.7</v>
      </c>
      <c r="F72" s="42" t="s">
        <v>24</v>
      </c>
      <c r="G72" s="47">
        <v>1.4</v>
      </c>
      <c r="H72" s="57">
        <f t="shared" si="22"/>
        <v>100000</v>
      </c>
      <c r="I72" s="16">
        <f t="shared" si="21"/>
        <v>39999.999999999993</v>
      </c>
      <c r="J72" s="17">
        <f t="shared" si="23"/>
        <v>4878000</v>
      </c>
    </row>
    <row r="73" spans="1:10">
      <c r="A73" s="11" t="s">
        <v>113</v>
      </c>
      <c r="B73" s="13">
        <v>45669</v>
      </c>
      <c r="C73" s="42" t="s">
        <v>1480</v>
      </c>
      <c r="D73" s="50" t="s">
        <v>27</v>
      </c>
      <c r="E73" s="42">
        <v>1.89</v>
      </c>
      <c r="F73" s="42" t="s">
        <v>24</v>
      </c>
      <c r="G73" s="47">
        <v>1.78</v>
      </c>
      <c r="H73" s="57">
        <f t="shared" si="22"/>
        <v>100000</v>
      </c>
      <c r="I73" s="16">
        <f t="shared" si="21"/>
        <v>78000</v>
      </c>
      <c r="J73" s="17">
        <f t="shared" si="23"/>
        <v>4956000</v>
      </c>
    </row>
    <row r="74" spans="1:10">
      <c r="A74" s="11" t="s">
        <v>114</v>
      </c>
      <c r="B74" s="13">
        <v>45669</v>
      </c>
      <c r="C74" s="42" t="s">
        <v>1480</v>
      </c>
      <c r="D74" s="50" t="s">
        <v>21</v>
      </c>
      <c r="E74" s="42">
        <v>2.5099999999999998</v>
      </c>
      <c r="F74" s="42" t="s">
        <v>24</v>
      </c>
      <c r="G74" s="47">
        <v>2.2000000000000002</v>
      </c>
      <c r="H74" s="57">
        <f t="shared" si="22"/>
        <v>100000</v>
      </c>
      <c r="I74" s="16">
        <f t="shared" si="21"/>
        <v>120000.00000000001</v>
      </c>
      <c r="J74" s="17">
        <f t="shared" si="23"/>
        <v>5076000</v>
      </c>
    </row>
    <row r="75" spans="1:10" ht="15" thickBot="1">
      <c r="A75" s="11" t="s">
        <v>115</v>
      </c>
      <c r="B75" s="44">
        <v>45669</v>
      </c>
      <c r="C75" s="46" t="s">
        <v>1481</v>
      </c>
      <c r="D75" s="51" t="s">
        <v>27</v>
      </c>
      <c r="E75" s="46">
        <v>1.87</v>
      </c>
      <c r="F75" s="46" t="s">
        <v>16</v>
      </c>
      <c r="G75" s="46"/>
      <c r="H75" s="57">
        <f t="shared" si="22"/>
        <v>100000</v>
      </c>
      <c r="I75" s="16">
        <f t="shared" si="21"/>
        <v>-100000</v>
      </c>
      <c r="J75" s="17">
        <f t="shared" si="23"/>
        <v>4976000</v>
      </c>
    </row>
    <row r="76" spans="1:10" ht="15" thickTop="1">
      <c r="A76" s="11" t="s">
        <v>116</v>
      </c>
      <c r="B76" s="13">
        <v>45671</v>
      </c>
      <c r="C76" s="42" t="s">
        <v>1482</v>
      </c>
      <c r="D76" s="50" t="s">
        <v>27</v>
      </c>
      <c r="E76" s="42">
        <v>1.61</v>
      </c>
      <c r="F76" s="42" t="s">
        <v>24</v>
      </c>
      <c r="G76" s="47">
        <v>1.41</v>
      </c>
      <c r="H76" s="57">
        <f t="shared" si="22"/>
        <v>100000</v>
      </c>
      <c r="I76" s="16">
        <f t="shared" si="21"/>
        <v>40999.999999999993</v>
      </c>
      <c r="J76" s="17">
        <f t="shared" si="23"/>
        <v>5017000</v>
      </c>
    </row>
    <row r="77" spans="1:10">
      <c r="A77" s="11" t="s">
        <v>117</v>
      </c>
      <c r="B77" s="13">
        <v>45671</v>
      </c>
      <c r="C77" s="42" t="s">
        <v>1483</v>
      </c>
      <c r="D77" s="50" t="s">
        <v>21</v>
      </c>
      <c r="E77" s="42">
        <v>1.62</v>
      </c>
      <c r="F77" s="42" t="s">
        <v>24</v>
      </c>
      <c r="G77" s="42"/>
      <c r="H77" s="57">
        <f t="shared" si="22"/>
        <v>100000</v>
      </c>
      <c r="I77" s="16">
        <f t="shared" si="21"/>
        <v>62000.000000000007</v>
      </c>
      <c r="J77" s="17">
        <f t="shared" si="23"/>
        <v>5079000</v>
      </c>
    </row>
    <row r="78" spans="1:10">
      <c r="A78" s="11" t="s">
        <v>118</v>
      </c>
      <c r="B78" s="13">
        <v>45671</v>
      </c>
      <c r="C78" s="42" t="s">
        <v>1483</v>
      </c>
      <c r="D78" s="50" t="s">
        <v>36</v>
      </c>
      <c r="E78" s="42">
        <v>2.75</v>
      </c>
      <c r="F78" s="42" t="s">
        <v>24</v>
      </c>
      <c r="G78" s="56">
        <v>1</v>
      </c>
      <c r="H78" s="57">
        <f t="shared" si="22"/>
        <v>100000</v>
      </c>
      <c r="I78" s="16">
        <f t="shared" si="21"/>
        <v>0</v>
      </c>
      <c r="J78" s="17">
        <f t="shared" si="23"/>
        <v>5079000</v>
      </c>
    </row>
    <row r="79" spans="1:10">
      <c r="A79" s="11" t="s">
        <v>119</v>
      </c>
      <c r="B79" s="13">
        <v>45671</v>
      </c>
      <c r="C79" s="42" t="s">
        <v>1484</v>
      </c>
      <c r="D79" s="50" t="s">
        <v>27</v>
      </c>
      <c r="E79" s="42">
        <v>1.79</v>
      </c>
      <c r="F79" s="42" t="s">
        <v>24</v>
      </c>
      <c r="G79" s="42"/>
      <c r="H79" s="57">
        <f t="shared" si="22"/>
        <v>100000</v>
      </c>
      <c r="I79" s="16">
        <f t="shared" si="21"/>
        <v>79000</v>
      </c>
      <c r="J79" s="17">
        <f t="shared" si="23"/>
        <v>5158000</v>
      </c>
    </row>
    <row r="80" spans="1:10">
      <c r="A80" s="11" t="s">
        <v>120</v>
      </c>
      <c r="B80" s="13">
        <v>45671</v>
      </c>
      <c r="C80" s="42" t="s">
        <v>1485</v>
      </c>
      <c r="D80" s="50" t="s">
        <v>21</v>
      </c>
      <c r="E80" s="42">
        <v>1.6</v>
      </c>
      <c r="F80" s="42" t="s">
        <v>24</v>
      </c>
      <c r="G80" s="47">
        <v>1.5</v>
      </c>
      <c r="H80" s="57">
        <f t="shared" si="22"/>
        <v>100000</v>
      </c>
      <c r="I80" s="16">
        <f t="shared" si="21"/>
        <v>50000</v>
      </c>
      <c r="J80" s="17">
        <f t="shared" si="23"/>
        <v>5208000</v>
      </c>
    </row>
    <row r="81" spans="1:10">
      <c r="A81" s="11" t="s">
        <v>121</v>
      </c>
      <c r="B81" s="13">
        <v>45671</v>
      </c>
      <c r="C81" s="42" t="s">
        <v>1486</v>
      </c>
      <c r="D81" s="50" t="s">
        <v>36</v>
      </c>
      <c r="E81" s="42">
        <v>3.05</v>
      </c>
      <c r="F81" s="42" t="s">
        <v>24</v>
      </c>
      <c r="G81" s="47">
        <v>2.85</v>
      </c>
      <c r="H81" s="57">
        <f t="shared" si="22"/>
        <v>100000</v>
      </c>
      <c r="I81" s="16">
        <f t="shared" si="21"/>
        <v>185000</v>
      </c>
      <c r="J81" s="17">
        <f t="shared" si="23"/>
        <v>5393000</v>
      </c>
    </row>
    <row r="82" spans="1:10">
      <c r="A82" s="11" t="s">
        <v>122</v>
      </c>
      <c r="B82" s="13">
        <v>45671</v>
      </c>
      <c r="C82" s="42" t="s">
        <v>1486</v>
      </c>
      <c r="D82" s="50" t="s">
        <v>1431</v>
      </c>
      <c r="E82" s="42">
        <v>5.75</v>
      </c>
      <c r="F82" s="42" t="s">
        <v>24</v>
      </c>
      <c r="G82" s="47">
        <v>5.0999999999999996</v>
      </c>
      <c r="H82" s="57">
        <f t="shared" si="22"/>
        <v>100000</v>
      </c>
      <c r="I82" s="16">
        <f t="shared" si="21"/>
        <v>409999.99999999994</v>
      </c>
      <c r="J82" s="17">
        <f t="shared" si="23"/>
        <v>5803000</v>
      </c>
    </row>
    <row r="83" spans="1:10">
      <c r="A83" s="11" t="s">
        <v>123</v>
      </c>
      <c r="B83" s="13">
        <v>45671</v>
      </c>
      <c r="C83" s="42" t="s">
        <v>1487</v>
      </c>
      <c r="D83" s="50" t="s">
        <v>21</v>
      </c>
      <c r="E83" s="42">
        <v>1.84</v>
      </c>
      <c r="F83" s="42" t="s">
        <v>24</v>
      </c>
      <c r="G83" s="47">
        <v>1.73</v>
      </c>
      <c r="H83" s="57">
        <f t="shared" si="22"/>
        <v>100000</v>
      </c>
      <c r="I83" s="16">
        <f t="shared" si="21"/>
        <v>73000</v>
      </c>
      <c r="J83" s="17">
        <f t="shared" si="23"/>
        <v>5876000</v>
      </c>
    </row>
    <row r="84" spans="1:10">
      <c r="A84" s="11" t="s">
        <v>124</v>
      </c>
      <c r="B84" s="13">
        <v>45671</v>
      </c>
      <c r="C84" s="42" t="s">
        <v>1488</v>
      </c>
      <c r="D84" s="50" t="s">
        <v>1489</v>
      </c>
      <c r="E84" s="42">
        <v>2.1800000000000002</v>
      </c>
      <c r="F84" s="42" t="s">
        <v>24</v>
      </c>
      <c r="G84" s="42"/>
      <c r="H84" s="57">
        <f t="shared" si="22"/>
        <v>100000</v>
      </c>
      <c r="I84" s="16">
        <f t="shared" si="21"/>
        <v>118000.00000000001</v>
      </c>
      <c r="J84" s="17">
        <f t="shared" si="23"/>
        <v>5994000</v>
      </c>
    </row>
    <row r="85" spans="1:10">
      <c r="A85" s="11" t="s">
        <v>125</v>
      </c>
      <c r="B85" s="13">
        <v>45671</v>
      </c>
      <c r="C85" s="42" t="s">
        <v>1488</v>
      </c>
      <c r="D85" s="50" t="s">
        <v>36</v>
      </c>
      <c r="E85" s="42">
        <v>3.6</v>
      </c>
      <c r="F85" s="42" t="s">
        <v>24</v>
      </c>
      <c r="G85" s="42"/>
      <c r="H85" s="57">
        <f t="shared" si="22"/>
        <v>100000</v>
      </c>
      <c r="I85" s="16">
        <f t="shared" si="21"/>
        <v>260000</v>
      </c>
      <c r="J85" s="17">
        <f t="shared" si="23"/>
        <v>6254000</v>
      </c>
    </row>
    <row r="86" spans="1:10" ht="15" thickBot="1">
      <c r="A86" s="11" t="s">
        <v>126</v>
      </c>
      <c r="B86" s="44">
        <v>45671</v>
      </c>
      <c r="C86" s="46" t="s">
        <v>1490</v>
      </c>
      <c r="D86" s="51" t="s">
        <v>36</v>
      </c>
      <c r="E86" s="46">
        <v>3.75</v>
      </c>
      <c r="F86" s="46" t="s">
        <v>16</v>
      </c>
      <c r="G86" s="46"/>
      <c r="H86" s="57">
        <f t="shared" si="22"/>
        <v>100000</v>
      </c>
      <c r="I86" s="16">
        <f t="shared" si="21"/>
        <v>-100000</v>
      </c>
      <c r="J86" s="17">
        <f t="shared" si="23"/>
        <v>6154000</v>
      </c>
    </row>
    <row r="87" spans="1:10" ht="15" thickTop="1">
      <c r="A87" s="41" t="s">
        <v>127</v>
      </c>
      <c r="B87" s="13">
        <v>45672</v>
      </c>
      <c r="C87" s="42" t="s">
        <v>1491</v>
      </c>
      <c r="D87" s="50" t="s">
        <v>36</v>
      </c>
      <c r="E87" s="42">
        <v>1.87</v>
      </c>
      <c r="F87" s="42" t="s">
        <v>24</v>
      </c>
      <c r="G87" s="47">
        <v>1.6</v>
      </c>
      <c r="H87" s="57">
        <f t="shared" si="22"/>
        <v>100000</v>
      </c>
      <c r="I87" s="16">
        <f t="shared" si="21"/>
        <v>60000.000000000007</v>
      </c>
      <c r="J87" s="17">
        <f t="shared" si="23"/>
        <v>6214000</v>
      </c>
    </row>
    <row r="88" spans="1:10">
      <c r="A88" s="11" t="s">
        <v>128</v>
      </c>
      <c r="B88" s="13">
        <v>45672</v>
      </c>
      <c r="C88" s="42" t="s">
        <v>1492</v>
      </c>
      <c r="D88" s="50" t="s">
        <v>36</v>
      </c>
      <c r="E88" s="42">
        <v>1.79</v>
      </c>
      <c r="F88" s="42" t="s">
        <v>16</v>
      </c>
      <c r="G88" s="42"/>
      <c r="H88" s="57">
        <f t="shared" si="22"/>
        <v>100000</v>
      </c>
      <c r="I88" s="16">
        <f t="shared" si="21"/>
        <v>-100000</v>
      </c>
      <c r="J88" s="17">
        <f t="shared" si="23"/>
        <v>6114000</v>
      </c>
    </row>
    <row r="89" spans="1:10">
      <c r="A89" s="11" t="s">
        <v>129</v>
      </c>
      <c r="B89" s="13">
        <v>45672</v>
      </c>
      <c r="C89" s="42" t="s">
        <v>1493</v>
      </c>
      <c r="D89" s="50" t="s">
        <v>21</v>
      </c>
      <c r="E89" s="42">
        <v>1.79</v>
      </c>
      <c r="F89" s="42" t="s">
        <v>24</v>
      </c>
      <c r="G89" s="47">
        <v>1.6</v>
      </c>
      <c r="H89" s="57">
        <f t="shared" si="22"/>
        <v>100000</v>
      </c>
      <c r="I89" s="16">
        <f t="shared" si="21"/>
        <v>60000.000000000007</v>
      </c>
      <c r="J89" s="17">
        <f t="shared" si="23"/>
        <v>6174000</v>
      </c>
    </row>
    <row r="90" spans="1:10">
      <c r="A90" s="11" t="s">
        <v>130</v>
      </c>
      <c r="B90" s="13">
        <v>45672</v>
      </c>
      <c r="C90" s="42" t="s">
        <v>1494</v>
      </c>
      <c r="D90" s="50" t="s">
        <v>27</v>
      </c>
      <c r="E90" s="42">
        <v>1.8</v>
      </c>
      <c r="F90" s="42" t="s">
        <v>16</v>
      </c>
      <c r="G90" s="42"/>
      <c r="H90" s="57">
        <f t="shared" si="22"/>
        <v>100000</v>
      </c>
      <c r="I90" s="16">
        <f t="shared" si="21"/>
        <v>-100000</v>
      </c>
      <c r="J90" s="17">
        <f t="shared" si="23"/>
        <v>6074000</v>
      </c>
    </row>
    <row r="91" spans="1:10">
      <c r="A91" s="11" t="s">
        <v>131</v>
      </c>
      <c r="B91" s="13">
        <v>45672</v>
      </c>
      <c r="C91" s="42" t="s">
        <v>1495</v>
      </c>
      <c r="D91" s="50" t="s">
        <v>27</v>
      </c>
      <c r="E91" s="42">
        <v>2.2000000000000002</v>
      </c>
      <c r="F91" s="42" t="s">
        <v>16</v>
      </c>
      <c r="G91" s="42"/>
      <c r="H91" s="57">
        <f t="shared" si="22"/>
        <v>100000</v>
      </c>
      <c r="I91" s="16">
        <f t="shared" si="21"/>
        <v>-100000</v>
      </c>
      <c r="J91" s="17">
        <f t="shared" si="23"/>
        <v>5974000</v>
      </c>
    </row>
    <row r="92" spans="1:10">
      <c r="A92" s="11" t="s">
        <v>132</v>
      </c>
      <c r="B92" s="13">
        <v>45672</v>
      </c>
      <c r="C92" s="42" t="s">
        <v>1496</v>
      </c>
      <c r="D92" s="50" t="s">
        <v>21</v>
      </c>
      <c r="E92" s="42">
        <v>1.66</v>
      </c>
      <c r="F92" s="42" t="s">
        <v>24</v>
      </c>
      <c r="G92" s="47">
        <v>1.6</v>
      </c>
      <c r="H92" s="57">
        <f t="shared" si="22"/>
        <v>100000</v>
      </c>
      <c r="I92" s="16">
        <f t="shared" si="21"/>
        <v>60000.000000000007</v>
      </c>
      <c r="J92" s="17">
        <f t="shared" si="23"/>
        <v>6034000</v>
      </c>
    </row>
    <row r="93" spans="1:10">
      <c r="A93" s="11" t="s">
        <v>133</v>
      </c>
      <c r="B93" s="13">
        <v>45672</v>
      </c>
      <c r="C93" s="42" t="s">
        <v>1496</v>
      </c>
      <c r="D93" s="50" t="s">
        <v>36</v>
      </c>
      <c r="E93" s="42">
        <v>2.8</v>
      </c>
      <c r="F93" s="42" t="s">
        <v>24</v>
      </c>
      <c r="G93" s="47">
        <v>1.9</v>
      </c>
      <c r="H93" s="57">
        <f t="shared" si="22"/>
        <v>100000</v>
      </c>
      <c r="I93" s="16">
        <f t="shared" si="21"/>
        <v>89999.999999999985</v>
      </c>
      <c r="J93" s="17">
        <f t="shared" si="23"/>
        <v>6124000</v>
      </c>
    </row>
    <row r="94" spans="1:10">
      <c r="A94" s="11" t="s">
        <v>134</v>
      </c>
      <c r="B94" s="13">
        <v>45672</v>
      </c>
      <c r="C94" s="42" t="s">
        <v>1497</v>
      </c>
      <c r="D94" s="50" t="s">
        <v>27</v>
      </c>
      <c r="E94" s="42">
        <v>2.11</v>
      </c>
      <c r="F94" s="42" t="s">
        <v>24</v>
      </c>
      <c r="G94" s="47">
        <v>2</v>
      </c>
      <c r="H94" s="57">
        <f t="shared" si="22"/>
        <v>100000</v>
      </c>
      <c r="I94" s="16">
        <f t="shared" si="21"/>
        <v>100000</v>
      </c>
      <c r="J94" s="17">
        <f t="shared" si="23"/>
        <v>6224000</v>
      </c>
    </row>
    <row r="95" spans="1:10">
      <c r="A95" s="11" t="s">
        <v>135</v>
      </c>
      <c r="B95" s="13">
        <v>45672</v>
      </c>
      <c r="C95" s="42" t="s">
        <v>1498</v>
      </c>
      <c r="D95" s="50" t="s">
        <v>27</v>
      </c>
      <c r="E95" s="42">
        <v>1.61</v>
      </c>
      <c r="F95" s="42" t="s">
        <v>24</v>
      </c>
      <c r="G95" s="47">
        <v>1.54</v>
      </c>
      <c r="H95" s="57">
        <f t="shared" si="22"/>
        <v>100000</v>
      </c>
      <c r="I95" s="16">
        <f t="shared" si="21"/>
        <v>54000</v>
      </c>
      <c r="J95" s="17">
        <f t="shared" si="23"/>
        <v>6278000</v>
      </c>
    </row>
    <row r="96" spans="1:10">
      <c r="A96" s="11" t="s">
        <v>136</v>
      </c>
      <c r="B96" s="13">
        <v>45672</v>
      </c>
      <c r="C96" s="42" t="s">
        <v>1499</v>
      </c>
      <c r="D96" s="50" t="s">
        <v>36</v>
      </c>
      <c r="E96" s="42">
        <v>2.09</v>
      </c>
      <c r="F96" s="42" t="s">
        <v>24</v>
      </c>
      <c r="G96" s="47">
        <v>2</v>
      </c>
      <c r="H96" s="57">
        <f t="shared" si="22"/>
        <v>100000</v>
      </c>
      <c r="I96" s="16">
        <f t="shared" si="21"/>
        <v>100000</v>
      </c>
      <c r="J96" s="17">
        <f t="shared" si="23"/>
        <v>6378000</v>
      </c>
    </row>
    <row r="97" spans="1:10" ht="15" thickBot="1">
      <c r="A97" s="11" t="s">
        <v>137</v>
      </c>
      <c r="B97" s="44">
        <v>45672</v>
      </c>
      <c r="C97" s="46" t="s">
        <v>1499</v>
      </c>
      <c r="D97" s="51" t="s">
        <v>1431</v>
      </c>
      <c r="E97" s="46">
        <v>3.65</v>
      </c>
      <c r="F97" s="46" t="s">
        <v>24</v>
      </c>
      <c r="G97" s="63">
        <v>3.1</v>
      </c>
      <c r="H97" s="57">
        <f t="shared" si="22"/>
        <v>100000</v>
      </c>
      <c r="I97" s="16">
        <f t="shared" si="21"/>
        <v>210000</v>
      </c>
      <c r="J97" s="17">
        <f t="shared" si="23"/>
        <v>6588000</v>
      </c>
    </row>
    <row r="98" spans="1:10" ht="15" thickTop="1">
      <c r="A98" s="11" t="s">
        <v>138</v>
      </c>
      <c r="B98" s="13">
        <v>45673</v>
      </c>
      <c r="C98" s="42" t="s">
        <v>1500</v>
      </c>
      <c r="D98" s="15" t="s">
        <v>15</v>
      </c>
      <c r="E98" s="42">
        <v>2.2599999999999998</v>
      </c>
      <c r="F98" s="42" t="s">
        <v>16</v>
      </c>
      <c r="G98" s="42"/>
      <c r="H98" s="64">
        <f>$C$3*0.5</f>
        <v>50000</v>
      </c>
      <c r="I98" s="16">
        <f t="shared" si="21"/>
        <v>-50000</v>
      </c>
      <c r="J98" s="17">
        <f t="shared" si="23"/>
        <v>6538000</v>
      </c>
    </row>
    <row r="99" spans="1:10">
      <c r="A99" s="11" t="s">
        <v>139</v>
      </c>
      <c r="B99" s="13">
        <v>45673</v>
      </c>
      <c r="C99" s="42" t="s">
        <v>1500</v>
      </c>
      <c r="D99" s="15" t="s">
        <v>76</v>
      </c>
      <c r="E99" s="42">
        <v>4.95</v>
      </c>
      <c r="F99" s="42" t="s">
        <v>16</v>
      </c>
      <c r="G99" s="42"/>
      <c r="H99" s="64">
        <f t="shared" ref="H99:H102" si="24">$C$3*0.5</f>
        <v>50000</v>
      </c>
      <c r="I99" s="16">
        <f t="shared" si="21"/>
        <v>-50000</v>
      </c>
      <c r="J99" s="17">
        <f t="shared" si="23"/>
        <v>6488000</v>
      </c>
    </row>
    <row r="100" spans="1:10">
      <c r="A100" s="11" t="s">
        <v>140</v>
      </c>
      <c r="B100" s="13">
        <v>45673</v>
      </c>
      <c r="C100" s="42" t="s">
        <v>1500</v>
      </c>
      <c r="D100" s="50" t="s">
        <v>21</v>
      </c>
      <c r="E100" s="42">
        <v>1.9</v>
      </c>
      <c r="F100" s="42" t="s">
        <v>24</v>
      </c>
      <c r="G100" s="42"/>
      <c r="H100" s="64">
        <f t="shared" si="24"/>
        <v>50000</v>
      </c>
      <c r="I100" s="16">
        <f t="shared" si="21"/>
        <v>44999.999999999993</v>
      </c>
      <c r="J100" s="17">
        <f t="shared" si="23"/>
        <v>6533000</v>
      </c>
    </row>
    <row r="101" spans="1:10">
      <c r="A101" s="11" t="s">
        <v>141</v>
      </c>
      <c r="B101" s="13">
        <v>45673</v>
      </c>
      <c r="C101" s="42" t="s">
        <v>1500</v>
      </c>
      <c r="D101" s="50" t="s">
        <v>36</v>
      </c>
      <c r="E101" s="42">
        <v>3.55</v>
      </c>
      <c r="F101" s="42" t="s">
        <v>24</v>
      </c>
      <c r="G101" s="56">
        <v>1</v>
      </c>
      <c r="H101" s="64">
        <f t="shared" si="24"/>
        <v>50000</v>
      </c>
      <c r="I101" s="16">
        <f t="shared" ref="I101:I164" si="25">IF(G101&lt;&gt;"",IF(F101="nyertes",(G101-1)*H101,H101*(-1)),IF(F101="nyertes",(E101-1)*H101,H101*(-1)))</f>
        <v>0</v>
      </c>
      <c r="J101" s="17">
        <f t="shared" si="23"/>
        <v>6533000</v>
      </c>
    </row>
    <row r="102" spans="1:10" ht="15" thickBot="1">
      <c r="A102" s="11" t="s">
        <v>142</v>
      </c>
      <c r="B102" s="44">
        <v>45673</v>
      </c>
      <c r="C102" s="46" t="s">
        <v>1501</v>
      </c>
      <c r="D102" s="51" t="s">
        <v>21</v>
      </c>
      <c r="E102" s="46">
        <v>2.2400000000000002</v>
      </c>
      <c r="F102" s="46" t="s">
        <v>16</v>
      </c>
      <c r="G102" s="46"/>
      <c r="H102" s="64">
        <f t="shared" si="24"/>
        <v>50000</v>
      </c>
      <c r="I102" s="16">
        <f t="shared" si="25"/>
        <v>-50000</v>
      </c>
      <c r="J102" s="17">
        <f t="shared" si="23"/>
        <v>6483000</v>
      </c>
    </row>
    <row r="103" spans="1:10" ht="15" thickTop="1">
      <c r="A103" s="11" t="s">
        <v>143</v>
      </c>
      <c r="B103" s="13">
        <v>45675</v>
      </c>
      <c r="C103" s="42" t="s">
        <v>1502</v>
      </c>
      <c r="D103" s="50" t="s">
        <v>27</v>
      </c>
      <c r="E103" s="42">
        <v>1.68</v>
      </c>
      <c r="F103" s="42" t="s">
        <v>16</v>
      </c>
      <c r="G103" s="42"/>
      <c r="H103" s="57">
        <f>$C$3</f>
        <v>100000</v>
      </c>
      <c r="I103" s="16">
        <f t="shared" si="25"/>
        <v>-100000</v>
      </c>
      <c r="J103" s="17">
        <f t="shared" si="23"/>
        <v>6383000</v>
      </c>
    </row>
    <row r="104" spans="1:10">
      <c r="A104" s="11" t="s">
        <v>144</v>
      </c>
      <c r="B104" s="13">
        <v>45675</v>
      </c>
      <c r="C104" s="42" t="s">
        <v>1503</v>
      </c>
      <c r="D104" s="50" t="s">
        <v>27</v>
      </c>
      <c r="E104" s="42">
        <v>1.64</v>
      </c>
      <c r="F104" s="42" t="s">
        <v>24</v>
      </c>
      <c r="G104" s="42"/>
      <c r="H104" s="57">
        <f t="shared" ref="H104:H167" si="26">$C$3</f>
        <v>100000</v>
      </c>
      <c r="I104" s="16">
        <f t="shared" si="25"/>
        <v>63999.999999999993</v>
      </c>
      <c r="J104" s="17">
        <f t="shared" si="23"/>
        <v>6447000</v>
      </c>
    </row>
    <row r="105" spans="1:10">
      <c r="A105" s="11" t="s">
        <v>145</v>
      </c>
      <c r="B105" s="13">
        <v>45675</v>
      </c>
      <c r="C105" s="42" t="s">
        <v>1504</v>
      </c>
      <c r="D105" s="15" t="s">
        <v>15</v>
      </c>
      <c r="E105" s="42">
        <v>2.69</v>
      </c>
      <c r="F105" s="42" t="s">
        <v>24</v>
      </c>
      <c r="G105" s="42"/>
      <c r="H105" s="57">
        <f t="shared" si="26"/>
        <v>100000</v>
      </c>
      <c r="I105" s="16">
        <f t="shared" si="25"/>
        <v>169000</v>
      </c>
      <c r="J105" s="17">
        <f t="shared" si="23"/>
        <v>6616000</v>
      </c>
    </row>
    <row r="106" spans="1:10">
      <c r="A106" s="11" t="s">
        <v>146</v>
      </c>
      <c r="B106" s="13">
        <v>45675</v>
      </c>
      <c r="C106" s="42" t="s">
        <v>1504</v>
      </c>
      <c r="D106" s="50" t="s">
        <v>27</v>
      </c>
      <c r="E106" s="42">
        <v>1.85</v>
      </c>
      <c r="F106" s="42" t="s">
        <v>24</v>
      </c>
      <c r="G106" s="47">
        <v>1.8</v>
      </c>
      <c r="H106" s="57">
        <f t="shared" si="26"/>
        <v>100000</v>
      </c>
      <c r="I106" s="16">
        <f t="shared" si="25"/>
        <v>80000</v>
      </c>
      <c r="J106" s="17">
        <f t="shared" si="23"/>
        <v>6696000</v>
      </c>
    </row>
    <row r="107" spans="1:10" ht="15" thickBot="1">
      <c r="A107" s="11" t="s">
        <v>147</v>
      </c>
      <c r="B107" s="44">
        <v>45675</v>
      </c>
      <c r="C107" s="46" t="s">
        <v>1504</v>
      </c>
      <c r="D107" s="51" t="s">
        <v>21</v>
      </c>
      <c r="E107" s="46">
        <v>2.4700000000000002</v>
      </c>
      <c r="F107" s="46" t="s">
        <v>24</v>
      </c>
      <c r="G107" s="63">
        <v>2.2000000000000002</v>
      </c>
      <c r="H107" s="57">
        <f t="shared" si="26"/>
        <v>100000</v>
      </c>
      <c r="I107" s="16">
        <f t="shared" si="25"/>
        <v>120000.00000000001</v>
      </c>
      <c r="J107" s="17">
        <f t="shared" si="23"/>
        <v>6816000</v>
      </c>
    </row>
    <row r="108" spans="1:10" ht="15" thickTop="1">
      <c r="A108" s="11" t="s">
        <v>148</v>
      </c>
      <c r="B108" s="13">
        <v>45676</v>
      </c>
      <c r="C108" s="42" t="s">
        <v>1505</v>
      </c>
      <c r="D108" s="15" t="s">
        <v>15</v>
      </c>
      <c r="E108" s="42">
        <v>2.33</v>
      </c>
      <c r="F108" s="42" t="s">
        <v>16</v>
      </c>
      <c r="G108" s="42"/>
      <c r="H108" s="57">
        <f t="shared" si="26"/>
        <v>100000</v>
      </c>
      <c r="I108" s="16">
        <f t="shared" si="25"/>
        <v>-100000</v>
      </c>
      <c r="J108" s="17">
        <f t="shared" si="23"/>
        <v>6716000</v>
      </c>
    </row>
    <row r="109" spans="1:10">
      <c r="A109" s="11" t="s">
        <v>149</v>
      </c>
      <c r="B109" s="13">
        <v>45676</v>
      </c>
      <c r="C109" s="42" t="s">
        <v>1505</v>
      </c>
      <c r="D109" s="50" t="s">
        <v>27</v>
      </c>
      <c r="E109" s="42">
        <v>1.63</v>
      </c>
      <c r="F109" s="42" t="s">
        <v>24</v>
      </c>
      <c r="G109" s="42"/>
      <c r="H109" s="57">
        <f t="shared" si="26"/>
        <v>100000</v>
      </c>
      <c r="I109" s="16">
        <f t="shared" si="25"/>
        <v>62999.999999999993</v>
      </c>
      <c r="J109" s="17">
        <f t="shared" si="23"/>
        <v>6779000</v>
      </c>
    </row>
    <row r="110" spans="1:10">
      <c r="A110" s="11" t="s">
        <v>150</v>
      </c>
      <c r="B110" s="13">
        <v>45676</v>
      </c>
      <c r="C110" s="42" t="s">
        <v>1506</v>
      </c>
      <c r="D110" s="15" t="s">
        <v>15</v>
      </c>
      <c r="E110" s="42">
        <v>2.2599999999999998</v>
      </c>
      <c r="F110" s="42" t="s">
        <v>24</v>
      </c>
      <c r="G110" s="47">
        <v>1.9</v>
      </c>
      <c r="H110" s="57">
        <f t="shared" si="26"/>
        <v>100000</v>
      </c>
      <c r="I110" s="16">
        <f t="shared" si="25"/>
        <v>89999.999999999985</v>
      </c>
      <c r="J110" s="17">
        <f t="shared" si="23"/>
        <v>6869000</v>
      </c>
    </row>
    <row r="111" spans="1:10">
      <c r="A111" s="11" t="s">
        <v>151</v>
      </c>
      <c r="B111" s="13">
        <v>45676</v>
      </c>
      <c r="C111" s="42" t="s">
        <v>1506</v>
      </c>
      <c r="D111" s="50" t="s">
        <v>21</v>
      </c>
      <c r="E111" s="42">
        <v>1.91</v>
      </c>
      <c r="F111" s="42" t="s">
        <v>16</v>
      </c>
      <c r="G111" s="42"/>
      <c r="H111" s="57">
        <f t="shared" si="26"/>
        <v>100000</v>
      </c>
      <c r="I111" s="16">
        <f t="shared" si="25"/>
        <v>-100000</v>
      </c>
      <c r="J111" s="17">
        <f t="shared" si="23"/>
        <v>6769000</v>
      </c>
    </row>
    <row r="112" spans="1:10">
      <c r="A112" s="11" t="s">
        <v>152</v>
      </c>
      <c r="B112" s="13">
        <v>45676</v>
      </c>
      <c r="C112" s="42" t="s">
        <v>1507</v>
      </c>
      <c r="D112" s="15" t="s">
        <v>1508</v>
      </c>
      <c r="E112" s="42">
        <v>1.66</v>
      </c>
      <c r="F112" s="42" t="s">
        <v>24</v>
      </c>
      <c r="G112" s="42"/>
      <c r="H112" s="57">
        <f t="shared" si="26"/>
        <v>100000</v>
      </c>
      <c r="I112" s="16">
        <f t="shared" si="25"/>
        <v>65999.999999999985</v>
      </c>
      <c r="J112" s="17">
        <f t="shared" si="23"/>
        <v>6835000</v>
      </c>
    </row>
    <row r="113" spans="1:10">
      <c r="A113" s="11" t="s">
        <v>153</v>
      </c>
      <c r="B113" s="13">
        <v>45676</v>
      </c>
      <c r="C113" s="42" t="s">
        <v>1507</v>
      </c>
      <c r="D113" s="15" t="s">
        <v>15</v>
      </c>
      <c r="E113" s="42">
        <v>4.05</v>
      </c>
      <c r="F113" s="42" t="s">
        <v>24</v>
      </c>
      <c r="G113" s="47">
        <v>2.6</v>
      </c>
      <c r="H113" s="57">
        <f t="shared" si="26"/>
        <v>100000</v>
      </c>
      <c r="I113" s="16">
        <f t="shared" si="25"/>
        <v>160000</v>
      </c>
      <c r="J113" s="17">
        <f t="shared" si="23"/>
        <v>6995000</v>
      </c>
    </row>
    <row r="114" spans="1:10" ht="15" thickBot="1">
      <c r="A114" s="11" t="s">
        <v>154</v>
      </c>
      <c r="B114" s="44">
        <v>45676</v>
      </c>
      <c r="C114" s="46" t="s">
        <v>1507</v>
      </c>
      <c r="D114" s="51" t="s">
        <v>88</v>
      </c>
      <c r="E114" s="46">
        <v>2.27</v>
      </c>
      <c r="F114" s="46" t="s">
        <v>24</v>
      </c>
      <c r="G114" s="63">
        <v>1.8</v>
      </c>
      <c r="H114" s="57">
        <f t="shared" si="26"/>
        <v>100000</v>
      </c>
      <c r="I114" s="16">
        <f t="shared" si="25"/>
        <v>80000</v>
      </c>
      <c r="J114" s="17">
        <f t="shared" si="23"/>
        <v>7075000</v>
      </c>
    </row>
    <row r="115" spans="1:10" ht="15" thickTop="1">
      <c r="A115" s="11" t="s">
        <v>155</v>
      </c>
      <c r="B115" s="13">
        <v>45679</v>
      </c>
      <c r="C115" s="42" t="s">
        <v>1509</v>
      </c>
      <c r="D115" s="15" t="s">
        <v>15</v>
      </c>
      <c r="E115" s="42">
        <v>2.67</v>
      </c>
      <c r="F115" s="42" t="s">
        <v>16</v>
      </c>
      <c r="G115" s="42"/>
      <c r="H115" s="57">
        <f t="shared" si="26"/>
        <v>100000</v>
      </c>
      <c r="I115" s="16">
        <f t="shared" si="25"/>
        <v>-100000</v>
      </c>
      <c r="J115" s="17">
        <f t="shared" si="23"/>
        <v>6975000</v>
      </c>
    </row>
    <row r="116" spans="1:10">
      <c r="A116" s="11" t="s">
        <v>156</v>
      </c>
      <c r="B116" s="13">
        <v>45679</v>
      </c>
      <c r="C116" s="42" t="s">
        <v>1509</v>
      </c>
      <c r="D116" s="50" t="s">
        <v>27</v>
      </c>
      <c r="E116" s="42">
        <v>1.86</v>
      </c>
      <c r="F116" s="42" t="s">
        <v>16</v>
      </c>
      <c r="G116" s="42"/>
      <c r="H116" s="57">
        <f t="shared" si="26"/>
        <v>100000</v>
      </c>
      <c r="I116" s="16">
        <f t="shared" si="25"/>
        <v>-100000</v>
      </c>
      <c r="J116" s="17">
        <f t="shared" si="23"/>
        <v>6875000</v>
      </c>
    </row>
    <row r="117" spans="1:10">
      <c r="A117" s="11" t="s">
        <v>157</v>
      </c>
      <c r="B117" s="13">
        <v>45679</v>
      </c>
      <c r="C117" s="42" t="s">
        <v>1510</v>
      </c>
      <c r="D117" s="15" t="s">
        <v>15</v>
      </c>
      <c r="E117" s="42">
        <v>2.48</v>
      </c>
      <c r="F117" s="42" t="s">
        <v>24</v>
      </c>
      <c r="G117" s="47">
        <v>2.2999999999999998</v>
      </c>
      <c r="H117" s="57">
        <f t="shared" si="26"/>
        <v>100000</v>
      </c>
      <c r="I117" s="16">
        <f t="shared" si="25"/>
        <v>129999.99999999999</v>
      </c>
      <c r="J117" s="17">
        <f t="shared" si="23"/>
        <v>7005000</v>
      </c>
    </row>
    <row r="118" spans="1:10">
      <c r="A118" s="11" t="s">
        <v>158</v>
      </c>
      <c r="B118" s="13">
        <v>45679</v>
      </c>
      <c r="C118" s="42" t="s">
        <v>1510</v>
      </c>
      <c r="D118" s="50" t="s">
        <v>27</v>
      </c>
      <c r="E118" s="42">
        <v>1.69</v>
      </c>
      <c r="F118" s="42" t="s">
        <v>24</v>
      </c>
      <c r="G118" s="47">
        <v>1.6</v>
      </c>
      <c r="H118" s="57">
        <f t="shared" si="26"/>
        <v>100000</v>
      </c>
      <c r="I118" s="16">
        <f t="shared" si="25"/>
        <v>60000.000000000007</v>
      </c>
      <c r="J118" s="17">
        <f t="shared" si="23"/>
        <v>7065000</v>
      </c>
    </row>
    <row r="119" spans="1:10">
      <c r="A119" s="11" t="s">
        <v>159</v>
      </c>
      <c r="B119" s="13">
        <v>45679</v>
      </c>
      <c r="C119" s="42" t="s">
        <v>1511</v>
      </c>
      <c r="D119" s="50" t="s">
        <v>27</v>
      </c>
      <c r="E119" s="42">
        <v>1.82</v>
      </c>
      <c r="F119" s="42" t="s">
        <v>24</v>
      </c>
      <c r="G119" s="56">
        <v>1</v>
      </c>
      <c r="H119" s="57">
        <f t="shared" si="26"/>
        <v>100000</v>
      </c>
      <c r="I119" s="16">
        <f t="shared" si="25"/>
        <v>0</v>
      </c>
      <c r="J119" s="17">
        <f t="shared" si="23"/>
        <v>7065000</v>
      </c>
    </row>
    <row r="120" spans="1:10">
      <c r="A120" s="11" t="s">
        <v>160</v>
      </c>
      <c r="B120" s="13">
        <v>45679</v>
      </c>
      <c r="C120" s="42" t="s">
        <v>1512</v>
      </c>
      <c r="D120" s="50" t="s">
        <v>18</v>
      </c>
      <c r="E120" s="42">
        <v>1.87</v>
      </c>
      <c r="F120" s="42" t="s">
        <v>24</v>
      </c>
      <c r="G120" s="47">
        <v>1.75</v>
      </c>
      <c r="H120" s="57">
        <f t="shared" si="26"/>
        <v>100000</v>
      </c>
      <c r="I120" s="16">
        <f t="shared" si="25"/>
        <v>75000</v>
      </c>
      <c r="J120" s="17">
        <f t="shared" si="23"/>
        <v>7140000</v>
      </c>
    </row>
    <row r="121" spans="1:10">
      <c r="A121" s="11" t="s">
        <v>161</v>
      </c>
      <c r="B121" s="13">
        <v>45679</v>
      </c>
      <c r="C121" s="42" t="s">
        <v>1513</v>
      </c>
      <c r="D121" s="50" t="s">
        <v>27</v>
      </c>
      <c r="E121" s="42">
        <v>1.8</v>
      </c>
      <c r="F121" s="42" t="s">
        <v>16</v>
      </c>
      <c r="G121" s="42"/>
      <c r="H121" s="57">
        <f t="shared" si="26"/>
        <v>100000</v>
      </c>
      <c r="I121" s="16">
        <f t="shared" si="25"/>
        <v>-100000</v>
      </c>
      <c r="J121" s="17">
        <f t="shared" si="23"/>
        <v>7040000</v>
      </c>
    </row>
    <row r="122" spans="1:10">
      <c r="A122" s="11" t="s">
        <v>162</v>
      </c>
      <c r="B122" s="13">
        <v>45679</v>
      </c>
      <c r="C122" s="42" t="s">
        <v>1514</v>
      </c>
      <c r="D122" s="50" t="s">
        <v>27</v>
      </c>
      <c r="E122" s="42">
        <v>2.02</v>
      </c>
      <c r="F122" s="42" t="s">
        <v>24</v>
      </c>
      <c r="G122" s="47">
        <v>1.92</v>
      </c>
      <c r="H122" s="57">
        <f t="shared" si="26"/>
        <v>100000</v>
      </c>
      <c r="I122" s="16">
        <f t="shared" si="25"/>
        <v>92000</v>
      </c>
      <c r="J122" s="17">
        <f t="shared" si="23"/>
        <v>7132000</v>
      </c>
    </row>
    <row r="123" spans="1:10" ht="15" thickBot="1">
      <c r="A123" s="11" t="s">
        <v>163</v>
      </c>
      <c r="B123" s="44">
        <v>45679</v>
      </c>
      <c r="C123" s="46" t="s">
        <v>1515</v>
      </c>
      <c r="D123" s="51" t="s">
        <v>1430</v>
      </c>
      <c r="E123" s="46">
        <v>1.65</v>
      </c>
      <c r="F123" s="46" t="s">
        <v>24</v>
      </c>
      <c r="G123" s="63">
        <v>1.6</v>
      </c>
      <c r="H123" s="57">
        <f t="shared" si="26"/>
        <v>100000</v>
      </c>
      <c r="I123" s="16">
        <f t="shared" si="25"/>
        <v>60000.000000000007</v>
      </c>
      <c r="J123" s="17">
        <f t="shared" si="23"/>
        <v>7192000</v>
      </c>
    </row>
    <row r="124" spans="1:10" ht="15" thickTop="1">
      <c r="A124" s="11" t="s">
        <v>164</v>
      </c>
      <c r="B124" s="13">
        <v>45681</v>
      </c>
      <c r="C124" s="42" t="s">
        <v>1516</v>
      </c>
      <c r="D124" s="50" t="s">
        <v>21</v>
      </c>
      <c r="E124" s="42">
        <v>1.81</v>
      </c>
      <c r="F124" s="42" t="s">
        <v>16</v>
      </c>
      <c r="G124" s="42"/>
      <c r="H124" s="57">
        <f t="shared" si="26"/>
        <v>100000</v>
      </c>
      <c r="I124" s="16">
        <f t="shared" si="25"/>
        <v>-100000</v>
      </c>
      <c r="J124" s="17">
        <f t="shared" si="23"/>
        <v>7092000</v>
      </c>
    </row>
    <row r="125" spans="1:10">
      <c r="A125" s="11" t="s">
        <v>165</v>
      </c>
      <c r="B125" s="13">
        <v>45681</v>
      </c>
      <c r="C125" s="42" t="s">
        <v>1516</v>
      </c>
      <c r="D125" s="15" t="s">
        <v>15</v>
      </c>
      <c r="E125" s="42">
        <v>2.21</v>
      </c>
      <c r="F125" s="42" t="s">
        <v>24</v>
      </c>
      <c r="G125" s="47">
        <v>1.95</v>
      </c>
      <c r="H125" s="57">
        <f t="shared" si="26"/>
        <v>100000</v>
      </c>
      <c r="I125" s="16">
        <f t="shared" si="25"/>
        <v>95000</v>
      </c>
      <c r="J125" s="17">
        <f t="shared" si="23"/>
        <v>7187000</v>
      </c>
    </row>
    <row r="126" spans="1:10">
      <c r="A126" s="11" t="s">
        <v>166</v>
      </c>
      <c r="B126" s="13">
        <v>45681</v>
      </c>
      <c r="C126" s="42" t="s">
        <v>1517</v>
      </c>
      <c r="D126" s="15" t="s">
        <v>15</v>
      </c>
      <c r="E126" s="42">
        <v>2.31</v>
      </c>
      <c r="F126" s="42" t="s">
        <v>24</v>
      </c>
      <c r="G126" s="47">
        <v>2.1</v>
      </c>
      <c r="H126" s="57">
        <f t="shared" si="26"/>
        <v>100000</v>
      </c>
      <c r="I126" s="16">
        <f t="shared" si="25"/>
        <v>110000.00000000001</v>
      </c>
      <c r="J126" s="17">
        <f t="shared" si="23"/>
        <v>7297000</v>
      </c>
    </row>
    <row r="127" spans="1:10">
      <c r="A127" s="11" t="s">
        <v>167</v>
      </c>
      <c r="B127" s="13">
        <v>45681</v>
      </c>
      <c r="C127" s="42" t="s">
        <v>1517</v>
      </c>
      <c r="D127" s="50" t="s">
        <v>1489</v>
      </c>
      <c r="E127" s="42">
        <v>2.1800000000000002</v>
      </c>
      <c r="F127" s="42" t="s">
        <v>24</v>
      </c>
      <c r="G127" s="42"/>
      <c r="H127" s="57">
        <f t="shared" si="26"/>
        <v>100000</v>
      </c>
      <c r="I127" s="16">
        <f t="shared" si="25"/>
        <v>118000.00000000001</v>
      </c>
      <c r="J127" s="17">
        <f t="shared" si="23"/>
        <v>7415000</v>
      </c>
    </row>
    <row r="128" spans="1:10">
      <c r="A128" s="11" t="s">
        <v>168</v>
      </c>
      <c r="B128" s="13">
        <v>45681</v>
      </c>
      <c r="C128" s="42" t="s">
        <v>1518</v>
      </c>
      <c r="D128" s="50" t="s">
        <v>88</v>
      </c>
      <c r="E128" s="42">
        <v>1.65</v>
      </c>
      <c r="F128" s="42" t="s">
        <v>24</v>
      </c>
      <c r="G128" s="56">
        <v>1</v>
      </c>
      <c r="H128" s="57">
        <f t="shared" si="26"/>
        <v>100000</v>
      </c>
      <c r="I128" s="16">
        <f t="shared" si="25"/>
        <v>0</v>
      </c>
      <c r="J128" s="17">
        <f t="shared" si="23"/>
        <v>7415000</v>
      </c>
    </row>
    <row r="129" spans="1:10">
      <c r="A129" s="11" t="s">
        <v>169</v>
      </c>
      <c r="B129" s="13">
        <v>45681</v>
      </c>
      <c r="C129" s="42" t="s">
        <v>1519</v>
      </c>
      <c r="D129" s="50" t="s">
        <v>88</v>
      </c>
      <c r="E129" s="42">
        <v>1.69</v>
      </c>
      <c r="F129" s="42" t="s">
        <v>24</v>
      </c>
      <c r="G129" s="47">
        <v>1.55</v>
      </c>
      <c r="H129" s="57">
        <f t="shared" si="26"/>
        <v>100000</v>
      </c>
      <c r="I129" s="16">
        <f t="shared" si="25"/>
        <v>55000.000000000007</v>
      </c>
      <c r="J129" s="17">
        <f t="shared" si="23"/>
        <v>7470000</v>
      </c>
    </row>
    <row r="130" spans="1:10" ht="15" thickBot="1">
      <c r="A130" s="11" t="s">
        <v>170</v>
      </c>
      <c r="B130" s="44">
        <v>45681</v>
      </c>
      <c r="C130" s="46" t="s">
        <v>1520</v>
      </c>
      <c r="D130" s="51" t="s">
        <v>21</v>
      </c>
      <c r="E130" s="46">
        <v>1.84</v>
      </c>
      <c r="F130" s="46" t="s">
        <v>24</v>
      </c>
      <c r="G130" s="63">
        <v>1.71</v>
      </c>
      <c r="H130" s="57">
        <f t="shared" si="26"/>
        <v>100000</v>
      </c>
      <c r="I130" s="16">
        <f t="shared" si="25"/>
        <v>71000</v>
      </c>
      <c r="J130" s="17">
        <f t="shared" si="23"/>
        <v>7541000</v>
      </c>
    </row>
    <row r="131" spans="1:10" ht="15" thickTop="1">
      <c r="A131" s="11" t="s">
        <v>171</v>
      </c>
      <c r="B131" s="13">
        <v>45682</v>
      </c>
      <c r="C131" s="42" t="s">
        <v>1521</v>
      </c>
      <c r="D131" s="50" t="s">
        <v>21</v>
      </c>
      <c r="E131" s="42">
        <v>1.82</v>
      </c>
      <c r="F131" s="42" t="s">
        <v>24</v>
      </c>
      <c r="G131" s="56">
        <v>1</v>
      </c>
      <c r="H131" s="57">
        <f t="shared" si="26"/>
        <v>100000</v>
      </c>
      <c r="I131" s="16">
        <f t="shared" si="25"/>
        <v>0</v>
      </c>
      <c r="J131" s="17">
        <f t="shared" si="23"/>
        <v>7541000</v>
      </c>
    </row>
    <row r="132" spans="1:10">
      <c r="A132" s="11" t="s">
        <v>172</v>
      </c>
      <c r="B132" s="13">
        <v>45682</v>
      </c>
      <c r="C132" s="42" t="s">
        <v>1522</v>
      </c>
      <c r="D132" s="15" t="s">
        <v>15</v>
      </c>
      <c r="E132" s="42">
        <v>1.96</v>
      </c>
      <c r="F132" s="42" t="s">
        <v>16</v>
      </c>
      <c r="G132" s="42"/>
      <c r="H132" s="57">
        <f t="shared" si="26"/>
        <v>100000</v>
      </c>
      <c r="I132" s="16">
        <f t="shared" si="25"/>
        <v>-100000</v>
      </c>
      <c r="J132" s="17">
        <f t="shared" si="23"/>
        <v>7441000</v>
      </c>
    </row>
    <row r="133" spans="1:10">
      <c r="A133" s="11" t="s">
        <v>173</v>
      </c>
      <c r="B133" s="13">
        <v>45682</v>
      </c>
      <c r="C133" s="42" t="s">
        <v>1522</v>
      </c>
      <c r="D133" s="50" t="s">
        <v>39</v>
      </c>
      <c r="E133" s="42">
        <v>1.91</v>
      </c>
      <c r="F133" s="42" t="s">
        <v>16</v>
      </c>
      <c r="G133" s="42"/>
      <c r="H133" s="57">
        <f t="shared" si="26"/>
        <v>100000</v>
      </c>
      <c r="I133" s="16">
        <f t="shared" si="25"/>
        <v>-100000</v>
      </c>
      <c r="J133" s="17">
        <f t="shared" si="23"/>
        <v>7341000</v>
      </c>
    </row>
    <row r="134" spans="1:10">
      <c r="A134" s="11" t="s">
        <v>174</v>
      </c>
      <c r="B134" s="13">
        <v>45682</v>
      </c>
      <c r="C134" s="42" t="s">
        <v>1523</v>
      </c>
      <c r="D134" s="15" t="s">
        <v>15</v>
      </c>
      <c r="E134" s="42">
        <v>2.08</v>
      </c>
      <c r="F134" s="42" t="s">
        <v>24</v>
      </c>
      <c r="G134" s="42"/>
      <c r="H134" s="57">
        <f t="shared" si="26"/>
        <v>100000</v>
      </c>
      <c r="I134" s="16">
        <f t="shared" si="25"/>
        <v>108000</v>
      </c>
      <c r="J134" s="17">
        <f t="shared" ref="J134:J197" si="27">J133+I134</f>
        <v>7449000</v>
      </c>
    </row>
    <row r="135" spans="1:10">
      <c r="A135" s="11" t="s">
        <v>175</v>
      </c>
      <c r="B135" s="13">
        <v>45682</v>
      </c>
      <c r="C135" s="42" t="s">
        <v>1523</v>
      </c>
      <c r="D135" s="50" t="s">
        <v>21</v>
      </c>
      <c r="E135" s="42">
        <v>1.75</v>
      </c>
      <c r="F135" s="42" t="s">
        <v>24</v>
      </c>
      <c r="G135" s="47">
        <v>1.53</v>
      </c>
      <c r="H135" s="57">
        <f t="shared" si="26"/>
        <v>100000</v>
      </c>
      <c r="I135" s="16">
        <f t="shared" si="25"/>
        <v>53000</v>
      </c>
      <c r="J135" s="17">
        <f t="shared" si="27"/>
        <v>7502000</v>
      </c>
    </row>
    <row r="136" spans="1:10">
      <c r="A136" s="11" t="s">
        <v>176</v>
      </c>
      <c r="B136" s="13">
        <v>45682</v>
      </c>
      <c r="C136" s="42" t="s">
        <v>1524</v>
      </c>
      <c r="D136" s="50" t="s">
        <v>27</v>
      </c>
      <c r="E136" s="42">
        <v>1.99</v>
      </c>
      <c r="F136" s="42" t="s">
        <v>24</v>
      </c>
      <c r="G136" s="47">
        <v>1.89</v>
      </c>
      <c r="H136" s="57">
        <f t="shared" si="26"/>
        <v>100000</v>
      </c>
      <c r="I136" s="16">
        <f t="shared" si="25"/>
        <v>88999.999999999985</v>
      </c>
      <c r="J136" s="17">
        <f t="shared" si="27"/>
        <v>7591000</v>
      </c>
    </row>
    <row r="137" spans="1:10">
      <c r="A137" s="11" t="s">
        <v>177</v>
      </c>
      <c r="B137" s="13">
        <v>45682</v>
      </c>
      <c r="C137" s="42" t="s">
        <v>1525</v>
      </c>
      <c r="D137" s="50" t="s">
        <v>27</v>
      </c>
      <c r="E137" s="42">
        <v>1.94</v>
      </c>
      <c r="F137" s="42" t="s">
        <v>24</v>
      </c>
      <c r="G137" s="42"/>
      <c r="H137" s="57">
        <f t="shared" si="26"/>
        <v>100000</v>
      </c>
      <c r="I137" s="16">
        <f t="shared" si="25"/>
        <v>94000</v>
      </c>
      <c r="J137" s="17">
        <f t="shared" si="27"/>
        <v>7685000</v>
      </c>
    </row>
    <row r="138" spans="1:10">
      <c r="A138" s="11" t="s">
        <v>178</v>
      </c>
      <c r="B138" s="13">
        <v>45682</v>
      </c>
      <c r="C138" s="42" t="s">
        <v>1526</v>
      </c>
      <c r="D138" s="50" t="s">
        <v>1527</v>
      </c>
      <c r="E138" s="42">
        <v>1.65</v>
      </c>
      <c r="F138" s="42" t="s">
        <v>16</v>
      </c>
      <c r="G138" s="42"/>
      <c r="H138" s="57">
        <f t="shared" si="26"/>
        <v>100000</v>
      </c>
      <c r="I138" s="16">
        <f t="shared" si="25"/>
        <v>-100000</v>
      </c>
      <c r="J138" s="17">
        <f t="shared" si="27"/>
        <v>7585000</v>
      </c>
    </row>
    <row r="139" spans="1:10">
      <c r="A139" s="11" t="s">
        <v>179</v>
      </c>
      <c r="B139" s="13">
        <v>45682</v>
      </c>
      <c r="C139" s="42" t="s">
        <v>1528</v>
      </c>
      <c r="D139" s="50" t="s">
        <v>88</v>
      </c>
      <c r="E139" s="42">
        <v>1.9</v>
      </c>
      <c r="F139" s="42" t="s">
        <v>24</v>
      </c>
      <c r="G139" s="47">
        <v>1.78</v>
      </c>
      <c r="H139" s="57">
        <f t="shared" si="26"/>
        <v>100000</v>
      </c>
      <c r="I139" s="16">
        <f t="shared" si="25"/>
        <v>78000</v>
      </c>
      <c r="J139" s="17">
        <f t="shared" si="27"/>
        <v>7663000</v>
      </c>
    </row>
    <row r="140" spans="1:10">
      <c r="A140" s="11" t="s">
        <v>180</v>
      </c>
      <c r="B140" s="13">
        <v>45682</v>
      </c>
      <c r="C140" s="42" t="s">
        <v>1529</v>
      </c>
      <c r="D140" s="50" t="s">
        <v>88</v>
      </c>
      <c r="E140" s="42">
        <v>1.9</v>
      </c>
      <c r="F140" s="42" t="s">
        <v>24</v>
      </c>
      <c r="G140" s="47">
        <v>1.75</v>
      </c>
      <c r="H140" s="57">
        <f t="shared" si="26"/>
        <v>100000</v>
      </c>
      <c r="I140" s="16">
        <f t="shared" si="25"/>
        <v>75000</v>
      </c>
      <c r="J140" s="17">
        <f t="shared" si="27"/>
        <v>7738000</v>
      </c>
    </row>
    <row r="141" spans="1:10" ht="15" thickBot="1">
      <c r="A141" s="11" t="s">
        <v>181</v>
      </c>
      <c r="B141" s="44">
        <v>45682</v>
      </c>
      <c r="C141" s="46" t="s">
        <v>1530</v>
      </c>
      <c r="D141" s="51" t="s">
        <v>88</v>
      </c>
      <c r="E141" s="46">
        <v>1.94</v>
      </c>
      <c r="F141" s="46" t="s">
        <v>24</v>
      </c>
      <c r="G141" s="63">
        <v>1.6</v>
      </c>
      <c r="H141" s="57">
        <f t="shared" si="26"/>
        <v>100000</v>
      </c>
      <c r="I141" s="16">
        <f t="shared" si="25"/>
        <v>60000.000000000007</v>
      </c>
      <c r="J141" s="17">
        <f t="shared" si="27"/>
        <v>7798000</v>
      </c>
    </row>
    <row r="142" spans="1:10" ht="15" thickTop="1">
      <c r="A142" s="11" t="s">
        <v>182</v>
      </c>
      <c r="B142" s="13">
        <v>45683</v>
      </c>
      <c r="C142" s="42" t="s">
        <v>1531</v>
      </c>
      <c r="D142" s="50" t="s">
        <v>27</v>
      </c>
      <c r="E142" s="42">
        <v>1.81</v>
      </c>
      <c r="F142" s="42" t="s">
        <v>16</v>
      </c>
      <c r="G142" s="42"/>
      <c r="H142" s="57">
        <f t="shared" si="26"/>
        <v>100000</v>
      </c>
      <c r="I142" s="16">
        <f t="shared" si="25"/>
        <v>-100000</v>
      </c>
      <c r="J142" s="17">
        <f t="shared" si="27"/>
        <v>7698000</v>
      </c>
    </row>
    <row r="143" spans="1:10">
      <c r="A143" s="11" t="s">
        <v>183</v>
      </c>
      <c r="B143" s="13">
        <v>45683</v>
      </c>
      <c r="C143" s="42" t="s">
        <v>1531</v>
      </c>
      <c r="D143" s="15" t="s">
        <v>1428</v>
      </c>
      <c r="E143" s="42">
        <v>1.75</v>
      </c>
      <c r="F143" s="42" t="s">
        <v>16</v>
      </c>
      <c r="G143" s="42"/>
      <c r="H143" s="57">
        <f t="shared" si="26"/>
        <v>100000</v>
      </c>
      <c r="I143" s="16">
        <f t="shared" si="25"/>
        <v>-100000</v>
      </c>
      <c r="J143" s="17">
        <f t="shared" si="27"/>
        <v>7598000</v>
      </c>
    </row>
    <row r="144" spans="1:10">
      <c r="A144" s="11" t="s">
        <v>184</v>
      </c>
      <c r="B144" s="13">
        <v>45683</v>
      </c>
      <c r="C144" s="42" t="s">
        <v>1532</v>
      </c>
      <c r="D144" s="50" t="s">
        <v>27</v>
      </c>
      <c r="E144" s="42">
        <v>1.84</v>
      </c>
      <c r="F144" s="42" t="s">
        <v>24</v>
      </c>
      <c r="G144" s="47">
        <v>1.72</v>
      </c>
      <c r="H144" s="57">
        <f t="shared" si="26"/>
        <v>100000</v>
      </c>
      <c r="I144" s="16">
        <f t="shared" si="25"/>
        <v>72000</v>
      </c>
      <c r="J144" s="17">
        <f t="shared" si="27"/>
        <v>7670000</v>
      </c>
    </row>
    <row r="145" spans="1:10">
      <c r="A145" s="11" t="s">
        <v>185</v>
      </c>
      <c r="B145" s="13">
        <v>45683</v>
      </c>
      <c r="C145" s="42" t="s">
        <v>1532</v>
      </c>
      <c r="D145" s="15" t="s">
        <v>1428</v>
      </c>
      <c r="E145" s="42">
        <v>1.8</v>
      </c>
      <c r="F145" s="42" t="s">
        <v>24</v>
      </c>
      <c r="G145" s="47">
        <v>1.7</v>
      </c>
      <c r="H145" s="57">
        <f t="shared" si="26"/>
        <v>100000</v>
      </c>
      <c r="I145" s="16">
        <f t="shared" si="25"/>
        <v>70000</v>
      </c>
      <c r="J145" s="17">
        <f t="shared" si="27"/>
        <v>7740000</v>
      </c>
    </row>
    <row r="146" spans="1:10">
      <c r="A146" s="11" t="s">
        <v>186</v>
      </c>
      <c r="B146" s="13">
        <v>45683</v>
      </c>
      <c r="C146" s="42" t="s">
        <v>1533</v>
      </c>
      <c r="D146" s="50" t="s">
        <v>21</v>
      </c>
      <c r="E146" s="42">
        <v>1.59</v>
      </c>
      <c r="F146" s="42" t="s">
        <v>24</v>
      </c>
      <c r="G146" s="47">
        <v>1.51</v>
      </c>
      <c r="H146" s="57">
        <f t="shared" si="26"/>
        <v>100000</v>
      </c>
      <c r="I146" s="16">
        <f t="shared" si="25"/>
        <v>51000</v>
      </c>
      <c r="J146" s="17">
        <f t="shared" si="27"/>
        <v>7791000</v>
      </c>
    </row>
    <row r="147" spans="1:10">
      <c r="A147" s="11" t="s">
        <v>187</v>
      </c>
      <c r="B147" s="13">
        <v>45683</v>
      </c>
      <c r="C147" s="42" t="s">
        <v>1533</v>
      </c>
      <c r="D147" s="15" t="s">
        <v>15</v>
      </c>
      <c r="E147" s="42">
        <v>1.96</v>
      </c>
      <c r="F147" s="42" t="s">
        <v>24</v>
      </c>
      <c r="G147" s="47">
        <v>1.86</v>
      </c>
      <c r="H147" s="57">
        <f t="shared" si="26"/>
        <v>100000</v>
      </c>
      <c r="I147" s="16">
        <f t="shared" si="25"/>
        <v>86000.000000000015</v>
      </c>
      <c r="J147" s="17">
        <f t="shared" si="27"/>
        <v>7877000</v>
      </c>
    </row>
    <row r="148" spans="1:10">
      <c r="A148" s="11" t="s">
        <v>188</v>
      </c>
      <c r="B148" s="13">
        <v>45683</v>
      </c>
      <c r="C148" s="42" t="s">
        <v>1534</v>
      </c>
      <c r="D148" s="50" t="s">
        <v>27</v>
      </c>
      <c r="E148" s="42">
        <v>1.8</v>
      </c>
      <c r="F148" s="42" t="s">
        <v>24</v>
      </c>
      <c r="G148" s="47">
        <v>1.65</v>
      </c>
      <c r="H148" s="57">
        <f t="shared" si="26"/>
        <v>100000</v>
      </c>
      <c r="I148" s="16">
        <f t="shared" si="25"/>
        <v>64999.999999999993</v>
      </c>
      <c r="J148" s="17">
        <f t="shared" si="27"/>
        <v>7942000</v>
      </c>
    </row>
    <row r="149" spans="1:10">
      <c r="A149" s="11" t="s">
        <v>189</v>
      </c>
      <c r="B149" s="13">
        <v>45683</v>
      </c>
      <c r="C149" s="42" t="s">
        <v>1534</v>
      </c>
      <c r="D149" s="42" t="s">
        <v>1535</v>
      </c>
      <c r="E149" s="42">
        <v>1.63</v>
      </c>
      <c r="F149" s="42" t="s">
        <v>16</v>
      </c>
      <c r="G149" s="42"/>
      <c r="H149" s="57">
        <f t="shared" si="26"/>
        <v>100000</v>
      </c>
      <c r="I149" s="16">
        <f t="shared" si="25"/>
        <v>-100000</v>
      </c>
      <c r="J149" s="17">
        <f t="shared" si="27"/>
        <v>7842000</v>
      </c>
    </row>
    <row r="150" spans="1:10" ht="15" thickBot="1">
      <c r="A150" s="11" t="s">
        <v>190</v>
      </c>
      <c r="B150" s="44">
        <v>45683</v>
      </c>
      <c r="C150" s="46" t="s">
        <v>1534</v>
      </c>
      <c r="D150" s="45" t="s">
        <v>1428</v>
      </c>
      <c r="E150" s="46">
        <v>1.72</v>
      </c>
      <c r="F150" s="46" t="s">
        <v>24</v>
      </c>
      <c r="G150" s="63">
        <v>1.62</v>
      </c>
      <c r="H150" s="57">
        <f t="shared" si="26"/>
        <v>100000</v>
      </c>
      <c r="I150" s="16">
        <f t="shared" si="25"/>
        <v>62000.000000000007</v>
      </c>
      <c r="J150" s="17">
        <f t="shared" si="27"/>
        <v>7904000</v>
      </c>
    </row>
    <row r="151" spans="1:10" ht="15" thickTop="1">
      <c r="A151" s="11" t="s">
        <v>191</v>
      </c>
      <c r="B151" s="13">
        <v>45685</v>
      </c>
      <c r="C151" s="42" t="s">
        <v>1536</v>
      </c>
      <c r="D151" s="15" t="s">
        <v>15</v>
      </c>
      <c r="E151" s="42">
        <v>2.56</v>
      </c>
      <c r="F151" s="42" t="s">
        <v>16</v>
      </c>
      <c r="G151" s="42"/>
      <c r="H151" s="57">
        <f t="shared" si="26"/>
        <v>100000</v>
      </c>
      <c r="I151" s="16">
        <f t="shared" si="25"/>
        <v>-100000</v>
      </c>
      <c r="J151" s="17">
        <f t="shared" si="27"/>
        <v>7804000</v>
      </c>
    </row>
    <row r="152" spans="1:10">
      <c r="A152" s="11" t="s">
        <v>192</v>
      </c>
      <c r="B152" s="13">
        <v>45685</v>
      </c>
      <c r="C152" s="42" t="s">
        <v>1536</v>
      </c>
      <c r="D152" s="50" t="s">
        <v>27</v>
      </c>
      <c r="E152" s="42">
        <v>1.75</v>
      </c>
      <c r="F152" s="42" t="s">
        <v>16</v>
      </c>
      <c r="G152" s="42"/>
      <c r="H152" s="57">
        <f t="shared" si="26"/>
        <v>100000</v>
      </c>
      <c r="I152" s="16">
        <f t="shared" si="25"/>
        <v>-100000</v>
      </c>
      <c r="J152" s="17">
        <f t="shared" si="27"/>
        <v>7704000</v>
      </c>
    </row>
    <row r="153" spans="1:10">
      <c r="A153" s="11" t="s">
        <v>193</v>
      </c>
      <c r="B153" s="13">
        <v>45685</v>
      </c>
      <c r="C153" s="42" t="s">
        <v>1537</v>
      </c>
      <c r="D153" s="15" t="s">
        <v>15</v>
      </c>
      <c r="E153" s="42">
        <v>2.9</v>
      </c>
      <c r="F153" s="42" t="s">
        <v>16</v>
      </c>
      <c r="G153" s="42"/>
      <c r="H153" s="57">
        <f t="shared" si="26"/>
        <v>100000</v>
      </c>
      <c r="I153" s="16">
        <f t="shared" si="25"/>
        <v>-100000</v>
      </c>
      <c r="J153" s="17">
        <f t="shared" si="27"/>
        <v>7604000</v>
      </c>
    </row>
    <row r="154" spans="1:10">
      <c r="A154" s="11" t="s">
        <v>194</v>
      </c>
      <c r="B154" s="13">
        <v>45685</v>
      </c>
      <c r="C154" s="42" t="s">
        <v>1537</v>
      </c>
      <c r="D154" s="50" t="s">
        <v>27</v>
      </c>
      <c r="E154" s="42">
        <v>2.0499999999999998</v>
      </c>
      <c r="F154" s="42" t="s">
        <v>24</v>
      </c>
      <c r="G154" s="42"/>
      <c r="H154" s="57">
        <f t="shared" si="26"/>
        <v>100000</v>
      </c>
      <c r="I154" s="16">
        <f t="shared" si="25"/>
        <v>104999.99999999999</v>
      </c>
      <c r="J154" s="17">
        <f t="shared" si="27"/>
        <v>7709000</v>
      </c>
    </row>
    <row r="155" spans="1:10">
      <c r="A155" s="11" t="s">
        <v>195</v>
      </c>
      <c r="B155" s="13">
        <v>45685</v>
      </c>
      <c r="C155" s="42" t="s">
        <v>1538</v>
      </c>
      <c r="D155" s="15" t="s">
        <v>1508</v>
      </c>
      <c r="E155" s="42">
        <v>1.66</v>
      </c>
      <c r="F155" s="42" t="s">
        <v>16</v>
      </c>
      <c r="G155" s="42"/>
      <c r="H155" s="57">
        <f t="shared" si="26"/>
        <v>100000</v>
      </c>
      <c r="I155" s="16">
        <f t="shared" si="25"/>
        <v>-100000</v>
      </c>
      <c r="J155" s="17">
        <f t="shared" si="27"/>
        <v>7609000</v>
      </c>
    </row>
    <row r="156" spans="1:10">
      <c r="A156" s="11" t="s">
        <v>196</v>
      </c>
      <c r="B156" s="13">
        <v>45685</v>
      </c>
      <c r="C156" s="42" t="s">
        <v>1538</v>
      </c>
      <c r="D156" s="50" t="s">
        <v>1430</v>
      </c>
      <c r="E156" s="42">
        <v>1.83</v>
      </c>
      <c r="F156" s="42" t="s">
        <v>16</v>
      </c>
      <c r="G156" s="42"/>
      <c r="H156" s="57">
        <f t="shared" si="26"/>
        <v>100000</v>
      </c>
      <c r="I156" s="16">
        <f t="shared" si="25"/>
        <v>-100000</v>
      </c>
      <c r="J156" s="17">
        <f t="shared" si="27"/>
        <v>7509000</v>
      </c>
    </row>
    <row r="157" spans="1:10">
      <c r="A157" s="11" t="s">
        <v>197</v>
      </c>
      <c r="B157" s="13">
        <v>45685</v>
      </c>
      <c r="C157" s="42" t="s">
        <v>1539</v>
      </c>
      <c r="D157" s="15" t="s">
        <v>1508</v>
      </c>
      <c r="E157" s="42">
        <v>1.6</v>
      </c>
      <c r="F157" s="42" t="s">
        <v>16</v>
      </c>
      <c r="G157" s="42"/>
      <c r="H157" s="57">
        <f t="shared" si="26"/>
        <v>100000</v>
      </c>
      <c r="I157" s="16">
        <f t="shared" si="25"/>
        <v>-100000</v>
      </c>
      <c r="J157" s="17">
        <f t="shared" si="27"/>
        <v>7409000</v>
      </c>
    </row>
    <row r="158" spans="1:10">
      <c r="A158" s="11" t="s">
        <v>198</v>
      </c>
      <c r="B158" s="13">
        <v>45685</v>
      </c>
      <c r="C158" s="42" t="s">
        <v>1539</v>
      </c>
      <c r="D158" s="50" t="s">
        <v>88</v>
      </c>
      <c r="E158" s="42">
        <v>1.99</v>
      </c>
      <c r="F158" s="42" t="s">
        <v>16</v>
      </c>
      <c r="G158" s="42"/>
      <c r="H158" s="57">
        <f t="shared" si="26"/>
        <v>100000</v>
      </c>
      <c r="I158" s="16">
        <f t="shared" si="25"/>
        <v>-100000</v>
      </c>
      <c r="J158" s="17">
        <f t="shared" si="27"/>
        <v>7309000</v>
      </c>
    </row>
    <row r="159" spans="1:10">
      <c r="A159" s="11" t="s">
        <v>199</v>
      </c>
      <c r="B159" s="13">
        <v>45685</v>
      </c>
      <c r="C159" s="42" t="s">
        <v>1540</v>
      </c>
      <c r="D159" s="15" t="s">
        <v>1508</v>
      </c>
      <c r="E159" s="42">
        <v>1.61</v>
      </c>
      <c r="F159" s="42" t="s">
        <v>24</v>
      </c>
      <c r="G159" s="42"/>
      <c r="H159" s="57">
        <f t="shared" si="26"/>
        <v>100000</v>
      </c>
      <c r="I159" s="16">
        <f t="shared" si="25"/>
        <v>61000.000000000007</v>
      </c>
      <c r="J159" s="17">
        <f t="shared" si="27"/>
        <v>7370000</v>
      </c>
    </row>
    <row r="160" spans="1:10">
      <c r="A160" s="11" t="s">
        <v>200</v>
      </c>
      <c r="B160" s="13">
        <v>45685</v>
      </c>
      <c r="C160" s="42" t="s">
        <v>1540</v>
      </c>
      <c r="D160" s="15" t="s">
        <v>15</v>
      </c>
      <c r="E160" s="42">
        <v>3.8</v>
      </c>
      <c r="F160" s="42" t="s">
        <v>24</v>
      </c>
      <c r="G160" s="42"/>
      <c r="H160" s="57">
        <f t="shared" si="26"/>
        <v>100000</v>
      </c>
      <c r="I160" s="16">
        <f t="shared" si="25"/>
        <v>280000</v>
      </c>
      <c r="J160" s="17">
        <f t="shared" si="27"/>
        <v>7650000</v>
      </c>
    </row>
    <row r="161" spans="1:10">
      <c r="A161" s="11" t="s">
        <v>201</v>
      </c>
      <c r="B161" s="13">
        <v>45685</v>
      </c>
      <c r="C161" s="42" t="s">
        <v>1540</v>
      </c>
      <c r="D161" s="50" t="s">
        <v>88</v>
      </c>
      <c r="E161" s="42">
        <v>2.08</v>
      </c>
      <c r="F161" s="42" t="s">
        <v>24</v>
      </c>
      <c r="G161" s="47">
        <v>1.9</v>
      </c>
      <c r="H161" s="57">
        <f t="shared" si="26"/>
        <v>100000</v>
      </c>
      <c r="I161" s="16">
        <f t="shared" si="25"/>
        <v>89999.999999999985</v>
      </c>
      <c r="J161" s="17">
        <f t="shared" si="27"/>
        <v>7740000</v>
      </c>
    </row>
    <row r="162" spans="1:10">
      <c r="A162" s="11" t="s">
        <v>202</v>
      </c>
      <c r="B162" s="13">
        <v>45685</v>
      </c>
      <c r="C162" s="42" t="s">
        <v>1541</v>
      </c>
      <c r="D162" s="15" t="s">
        <v>1508</v>
      </c>
      <c r="E162" s="42">
        <v>1.63</v>
      </c>
      <c r="F162" s="42" t="s">
        <v>16</v>
      </c>
      <c r="G162" s="42"/>
      <c r="H162" s="57">
        <f t="shared" si="26"/>
        <v>100000</v>
      </c>
      <c r="I162" s="16">
        <f t="shared" si="25"/>
        <v>-100000</v>
      </c>
      <c r="J162" s="17">
        <f t="shared" si="27"/>
        <v>7640000</v>
      </c>
    </row>
    <row r="163" spans="1:10">
      <c r="A163" s="11" t="s">
        <v>203</v>
      </c>
      <c r="B163" s="13">
        <v>45685</v>
      </c>
      <c r="C163" s="42" t="s">
        <v>1541</v>
      </c>
      <c r="D163" s="15" t="s">
        <v>15</v>
      </c>
      <c r="E163" s="42">
        <v>3.95</v>
      </c>
      <c r="F163" s="42" t="s">
        <v>16</v>
      </c>
      <c r="G163" s="42"/>
      <c r="H163" s="57">
        <f t="shared" si="26"/>
        <v>100000</v>
      </c>
      <c r="I163" s="16">
        <f t="shared" si="25"/>
        <v>-100000</v>
      </c>
      <c r="J163" s="17">
        <f t="shared" si="27"/>
        <v>7540000</v>
      </c>
    </row>
    <row r="164" spans="1:10">
      <c r="A164" s="11" t="s">
        <v>204</v>
      </c>
      <c r="B164" s="13">
        <v>45685</v>
      </c>
      <c r="C164" s="42" t="s">
        <v>1541</v>
      </c>
      <c r="D164" s="50" t="s">
        <v>1430</v>
      </c>
      <c r="E164" s="42">
        <v>1.81</v>
      </c>
      <c r="F164" s="42" t="s">
        <v>16</v>
      </c>
      <c r="G164" s="42"/>
      <c r="H164" s="57">
        <f t="shared" si="26"/>
        <v>100000</v>
      </c>
      <c r="I164" s="16">
        <f t="shared" si="25"/>
        <v>-100000</v>
      </c>
      <c r="J164" s="17">
        <f t="shared" si="27"/>
        <v>7440000</v>
      </c>
    </row>
    <row r="165" spans="1:10">
      <c r="A165" s="11" t="s">
        <v>205</v>
      </c>
      <c r="B165" s="13">
        <v>45685</v>
      </c>
      <c r="C165" s="42" t="s">
        <v>1542</v>
      </c>
      <c r="D165" s="15" t="s">
        <v>1508</v>
      </c>
      <c r="E165" s="42">
        <v>1.54</v>
      </c>
      <c r="F165" s="42" t="s">
        <v>16</v>
      </c>
      <c r="G165" s="42"/>
      <c r="H165" s="57">
        <f t="shared" si="26"/>
        <v>100000</v>
      </c>
      <c r="I165" s="16">
        <f t="shared" ref="I165:I210" si="28">IF(G165&lt;&gt;"",IF(F165="nyertes",(G165-1)*H165,H165*(-1)),IF(F165="nyertes",(E165-1)*H165,H165*(-1)))</f>
        <v>-100000</v>
      </c>
      <c r="J165" s="17">
        <f t="shared" si="27"/>
        <v>7340000</v>
      </c>
    </row>
    <row r="166" spans="1:10">
      <c r="A166" s="11" t="s">
        <v>206</v>
      </c>
      <c r="B166" s="13">
        <v>45685</v>
      </c>
      <c r="C166" s="42" t="s">
        <v>1542</v>
      </c>
      <c r="D166" s="15" t="s">
        <v>15</v>
      </c>
      <c r="E166" s="42">
        <v>3.4</v>
      </c>
      <c r="F166" s="42" t="s">
        <v>16</v>
      </c>
      <c r="G166" s="42"/>
      <c r="H166" s="57">
        <f t="shared" si="26"/>
        <v>100000</v>
      </c>
      <c r="I166" s="16">
        <f t="shared" si="28"/>
        <v>-100000</v>
      </c>
      <c r="J166" s="17">
        <f t="shared" si="27"/>
        <v>7240000</v>
      </c>
    </row>
    <row r="167" spans="1:10" ht="15" thickBot="1">
      <c r="A167" s="11" t="s">
        <v>207</v>
      </c>
      <c r="B167" s="44">
        <v>45685</v>
      </c>
      <c r="C167" s="46" t="s">
        <v>1542</v>
      </c>
      <c r="D167" s="51" t="s">
        <v>88</v>
      </c>
      <c r="E167" s="46">
        <v>1.86</v>
      </c>
      <c r="F167" s="46" t="s">
        <v>16</v>
      </c>
      <c r="G167" s="46"/>
      <c r="H167" s="57">
        <f t="shared" si="26"/>
        <v>100000</v>
      </c>
      <c r="I167" s="16">
        <f t="shared" si="28"/>
        <v>-100000</v>
      </c>
      <c r="J167" s="17">
        <f t="shared" si="27"/>
        <v>7140000</v>
      </c>
    </row>
    <row r="168" spans="1:10" ht="15" thickTop="1">
      <c r="A168" s="11" t="s">
        <v>208</v>
      </c>
      <c r="B168" s="13">
        <v>45686</v>
      </c>
      <c r="C168" s="42" t="s">
        <v>1543</v>
      </c>
      <c r="D168" s="50" t="s">
        <v>21</v>
      </c>
      <c r="E168" s="42">
        <v>1.61</v>
      </c>
      <c r="F168" s="42" t="s">
        <v>24</v>
      </c>
      <c r="G168" s="47">
        <v>1.45</v>
      </c>
      <c r="H168" s="57">
        <f t="shared" ref="H168:H210" si="29">$C$3</f>
        <v>100000</v>
      </c>
      <c r="I168" s="16">
        <f t="shared" si="28"/>
        <v>44999.999999999993</v>
      </c>
      <c r="J168" s="17">
        <f t="shared" si="27"/>
        <v>7185000</v>
      </c>
    </row>
    <row r="169" spans="1:10">
      <c r="A169" s="11" t="s">
        <v>209</v>
      </c>
      <c r="B169" s="13">
        <v>45686</v>
      </c>
      <c r="C169" s="42" t="s">
        <v>1544</v>
      </c>
      <c r="D169" s="50" t="s">
        <v>21</v>
      </c>
      <c r="E169" s="42">
        <v>1.71</v>
      </c>
      <c r="F169" s="42" t="s">
        <v>24</v>
      </c>
      <c r="G169" s="42"/>
      <c r="H169" s="57">
        <f t="shared" si="29"/>
        <v>100000</v>
      </c>
      <c r="I169" s="16">
        <f t="shared" si="28"/>
        <v>71000</v>
      </c>
      <c r="J169" s="17">
        <f t="shared" si="27"/>
        <v>7256000</v>
      </c>
    </row>
    <row r="170" spans="1:10">
      <c r="A170" s="11" t="s">
        <v>210</v>
      </c>
      <c r="B170" s="13">
        <v>45686</v>
      </c>
      <c r="C170" s="42" t="s">
        <v>1545</v>
      </c>
      <c r="D170" s="50" t="s">
        <v>21</v>
      </c>
      <c r="E170" s="42">
        <v>1.46</v>
      </c>
      <c r="F170" s="42" t="s">
        <v>16</v>
      </c>
      <c r="G170" s="42"/>
      <c r="H170" s="57">
        <f t="shared" si="29"/>
        <v>100000</v>
      </c>
      <c r="I170" s="16">
        <f t="shared" si="28"/>
        <v>-100000</v>
      </c>
      <c r="J170" s="17">
        <f t="shared" si="27"/>
        <v>7156000</v>
      </c>
    </row>
    <row r="171" spans="1:10">
      <c r="A171" s="11" t="s">
        <v>211</v>
      </c>
      <c r="B171" s="13">
        <v>45686</v>
      </c>
      <c r="C171" s="42" t="s">
        <v>1546</v>
      </c>
      <c r="D171" s="50" t="s">
        <v>27</v>
      </c>
      <c r="E171" s="42">
        <v>1.59</v>
      </c>
      <c r="F171" s="42" t="s">
        <v>16</v>
      </c>
      <c r="G171" s="42"/>
      <c r="H171" s="57">
        <f t="shared" si="29"/>
        <v>100000</v>
      </c>
      <c r="I171" s="16">
        <f t="shared" si="28"/>
        <v>-100000</v>
      </c>
      <c r="J171" s="17">
        <f t="shared" si="27"/>
        <v>7056000</v>
      </c>
    </row>
    <row r="172" spans="1:10">
      <c r="A172" s="11" t="s">
        <v>212</v>
      </c>
      <c r="B172" s="13">
        <v>45686</v>
      </c>
      <c r="C172" s="42" t="s">
        <v>1547</v>
      </c>
      <c r="D172" s="50" t="s">
        <v>88</v>
      </c>
      <c r="E172" s="42">
        <v>1.54</v>
      </c>
      <c r="F172" s="42" t="s">
        <v>24</v>
      </c>
      <c r="G172" s="47">
        <v>1.35</v>
      </c>
      <c r="H172" s="57">
        <f t="shared" si="29"/>
        <v>100000</v>
      </c>
      <c r="I172" s="16">
        <f t="shared" si="28"/>
        <v>35000.000000000007</v>
      </c>
      <c r="J172" s="17">
        <f t="shared" si="27"/>
        <v>7091000</v>
      </c>
    </row>
    <row r="173" spans="1:10">
      <c r="A173" s="11" t="s">
        <v>213</v>
      </c>
      <c r="B173" s="13">
        <v>45686</v>
      </c>
      <c r="C173" s="42" t="s">
        <v>1548</v>
      </c>
      <c r="D173" s="50" t="s">
        <v>82</v>
      </c>
      <c r="E173" s="42">
        <v>1.52</v>
      </c>
      <c r="F173" s="42" t="s">
        <v>16</v>
      </c>
      <c r="G173" s="42"/>
      <c r="H173" s="57">
        <f t="shared" si="29"/>
        <v>100000</v>
      </c>
      <c r="I173" s="16">
        <f t="shared" si="28"/>
        <v>-100000</v>
      </c>
      <c r="J173" s="17">
        <f t="shared" si="27"/>
        <v>6991000</v>
      </c>
    </row>
    <row r="174" spans="1:10">
      <c r="A174" s="11" t="s">
        <v>214</v>
      </c>
      <c r="B174" s="13">
        <v>45686</v>
      </c>
      <c r="C174" s="42" t="s">
        <v>1549</v>
      </c>
      <c r="D174" s="50" t="s">
        <v>27</v>
      </c>
      <c r="E174" s="42">
        <v>1.73</v>
      </c>
      <c r="F174" s="42" t="s">
        <v>24</v>
      </c>
      <c r="G174" s="47">
        <v>1.63</v>
      </c>
      <c r="H174" s="57">
        <f t="shared" si="29"/>
        <v>100000</v>
      </c>
      <c r="I174" s="16">
        <f t="shared" si="28"/>
        <v>62999.999999999993</v>
      </c>
      <c r="J174" s="17">
        <f t="shared" si="27"/>
        <v>7054000</v>
      </c>
    </row>
    <row r="175" spans="1:10">
      <c r="A175" s="11" t="s">
        <v>215</v>
      </c>
      <c r="B175" s="13">
        <v>45686</v>
      </c>
      <c r="C175" s="42" t="s">
        <v>1550</v>
      </c>
      <c r="D175" s="50" t="s">
        <v>88</v>
      </c>
      <c r="E175" s="42">
        <v>1.5</v>
      </c>
      <c r="F175" s="42" t="s">
        <v>24</v>
      </c>
      <c r="G175" s="47">
        <v>1.41</v>
      </c>
      <c r="H175" s="57">
        <f t="shared" si="29"/>
        <v>100000</v>
      </c>
      <c r="I175" s="16">
        <f t="shared" si="28"/>
        <v>40999.999999999993</v>
      </c>
      <c r="J175" s="17">
        <f t="shared" si="27"/>
        <v>7095000</v>
      </c>
    </row>
    <row r="176" spans="1:10">
      <c r="A176" s="11" t="s">
        <v>216</v>
      </c>
      <c r="B176" s="13">
        <v>45686</v>
      </c>
      <c r="C176" s="42" t="s">
        <v>1551</v>
      </c>
      <c r="D176" s="50" t="s">
        <v>88</v>
      </c>
      <c r="E176" s="42">
        <v>1.5</v>
      </c>
      <c r="F176" s="42" t="s">
        <v>24</v>
      </c>
      <c r="G176" s="47">
        <v>1.36</v>
      </c>
      <c r="H176" s="57">
        <f t="shared" si="29"/>
        <v>100000</v>
      </c>
      <c r="I176" s="16">
        <f t="shared" si="28"/>
        <v>36000.000000000007</v>
      </c>
      <c r="J176" s="17">
        <f t="shared" si="27"/>
        <v>7131000</v>
      </c>
    </row>
    <row r="177" spans="1:10">
      <c r="A177" s="11" t="s">
        <v>217</v>
      </c>
      <c r="B177" s="13">
        <v>45686</v>
      </c>
      <c r="C177" s="42" t="s">
        <v>1552</v>
      </c>
      <c r="D177" s="50" t="s">
        <v>27</v>
      </c>
      <c r="E177" s="42">
        <v>1.46</v>
      </c>
      <c r="F177" s="42" t="s">
        <v>24</v>
      </c>
      <c r="G177" s="47">
        <v>1.41</v>
      </c>
      <c r="H177" s="57">
        <f t="shared" si="29"/>
        <v>100000</v>
      </c>
      <c r="I177" s="16">
        <f t="shared" si="28"/>
        <v>40999.999999999993</v>
      </c>
      <c r="J177" s="17">
        <f t="shared" si="27"/>
        <v>7172000</v>
      </c>
    </row>
    <row r="178" spans="1:10">
      <c r="A178" s="11" t="s">
        <v>218</v>
      </c>
      <c r="B178" s="13">
        <v>45686</v>
      </c>
      <c r="C178" s="42" t="s">
        <v>1553</v>
      </c>
      <c r="D178" s="50" t="s">
        <v>21</v>
      </c>
      <c r="E178" s="42">
        <v>1.57</v>
      </c>
      <c r="F178" s="42" t="s">
        <v>24</v>
      </c>
      <c r="G178" s="47">
        <v>1.51</v>
      </c>
      <c r="H178" s="57">
        <f t="shared" si="29"/>
        <v>100000</v>
      </c>
      <c r="I178" s="16">
        <f t="shared" si="28"/>
        <v>51000</v>
      </c>
      <c r="J178" s="17">
        <f t="shared" si="27"/>
        <v>7223000</v>
      </c>
    </row>
    <row r="179" spans="1:10">
      <c r="A179" s="11" t="s">
        <v>219</v>
      </c>
      <c r="B179" s="13">
        <v>45686</v>
      </c>
      <c r="C179" s="42" t="s">
        <v>1554</v>
      </c>
      <c r="D179" s="50" t="s">
        <v>21</v>
      </c>
      <c r="E179" s="42">
        <v>1.57</v>
      </c>
      <c r="F179" s="42" t="s">
        <v>24</v>
      </c>
      <c r="G179" s="47">
        <v>1.49</v>
      </c>
      <c r="H179" s="57">
        <f t="shared" si="29"/>
        <v>100000</v>
      </c>
      <c r="I179" s="16">
        <f t="shared" si="28"/>
        <v>49000</v>
      </c>
      <c r="J179" s="17">
        <f t="shared" si="27"/>
        <v>7272000</v>
      </c>
    </row>
    <row r="180" spans="1:10">
      <c r="A180" s="11" t="s">
        <v>220</v>
      </c>
      <c r="B180" s="13">
        <v>45686</v>
      </c>
      <c r="C180" s="42" t="s">
        <v>1555</v>
      </c>
      <c r="D180" s="50" t="s">
        <v>27</v>
      </c>
      <c r="E180" s="42">
        <v>1.52</v>
      </c>
      <c r="F180" s="42" t="s">
        <v>16</v>
      </c>
      <c r="G180" s="42"/>
      <c r="H180" s="57">
        <f t="shared" si="29"/>
        <v>100000</v>
      </c>
      <c r="I180" s="16">
        <f t="shared" si="28"/>
        <v>-100000</v>
      </c>
      <c r="J180" s="17">
        <f t="shared" si="27"/>
        <v>7172000</v>
      </c>
    </row>
    <row r="181" spans="1:10">
      <c r="A181" s="11" t="s">
        <v>221</v>
      </c>
      <c r="B181" s="13">
        <v>45686</v>
      </c>
      <c r="C181" s="42" t="s">
        <v>1556</v>
      </c>
      <c r="D181" s="50" t="s">
        <v>21</v>
      </c>
      <c r="E181" s="42">
        <v>1.66</v>
      </c>
      <c r="F181" s="42" t="s">
        <v>24</v>
      </c>
      <c r="G181" s="47">
        <v>1.59</v>
      </c>
      <c r="H181" s="57">
        <f t="shared" si="29"/>
        <v>100000</v>
      </c>
      <c r="I181" s="16">
        <f t="shared" si="28"/>
        <v>59000.000000000007</v>
      </c>
      <c r="J181" s="17">
        <f t="shared" si="27"/>
        <v>7231000</v>
      </c>
    </row>
    <row r="182" spans="1:10">
      <c r="A182" s="11" t="s">
        <v>222</v>
      </c>
      <c r="B182" s="13">
        <v>45686</v>
      </c>
      <c r="C182" s="42" t="s">
        <v>1557</v>
      </c>
      <c r="D182" s="50" t="s">
        <v>88</v>
      </c>
      <c r="E182" s="42">
        <v>1.43</v>
      </c>
      <c r="F182" s="42" t="s">
        <v>24</v>
      </c>
      <c r="G182" s="47">
        <v>1.36</v>
      </c>
      <c r="H182" s="57">
        <f t="shared" si="29"/>
        <v>100000</v>
      </c>
      <c r="I182" s="16">
        <f t="shared" si="28"/>
        <v>36000.000000000007</v>
      </c>
      <c r="J182" s="17">
        <f t="shared" si="27"/>
        <v>7267000</v>
      </c>
    </row>
    <row r="183" spans="1:10">
      <c r="A183" s="11" t="s">
        <v>223</v>
      </c>
      <c r="B183" s="13">
        <v>45686</v>
      </c>
      <c r="C183" s="42" t="s">
        <v>1558</v>
      </c>
      <c r="D183" s="50" t="s">
        <v>27</v>
      </c>
      <c r="E183" s="42">
        <v>1.66</v>
      </c>
      <c r="F183" s="42" t="s">
        <v>24</v>
      </c>
      <c r="G183" s="47">
        <v>1.61</v>
      </c>
      <c r="H183" s="57">
        <f t="shared" si="29"/>
        <v>100000</v>
      </c>
      <c r="I183" s="16">
        <f t="shared" si="28"/>
        <v>61000.000000000007</v>
      </c>
      <c r="J183" s="17">
        <f t="shared" si="27"/>
        <v>7328000</v>
      </c>
    </row>
    <row r="184" spans="1:10" ht="15" thickBot="1">
      <c r="A184" s="11" t="s">
        <v>224</v>
      </c>
      <c r="B184" s="44">
        <v>45686</v>
      </c>
      <c r="C184" s="46" t="s">
        <v>1559</v>
      </c>
      <c r="D184" s="51" t="s">
        <v>21</v>
      </c>
      <c r="E184" s="46">
        <v>1.4</v>
      </c>
      <c r="F184" s="46" t="s">
        <v>24</v>
      </c>
      <c r="G184" s="63">
        <v>1.32</v>
      </c>
      <c r="H184" s="57">
        <f t="shared" si="29"/>
        <v>100000</v>
      </c>
      <c r="I184" s="16">
        <f t="shared" si="28"/>
        <v>32000.000000000007</v>
      </c>
      <c r="J184" s="17">
        <f t="shared" si="27"/>
        <v>7360000</v>
      </c>
    </row>
    <row r="185" spans="1:10" ht="15" thickTop="1">
      <c r="A185" s="11" t="s">
        <v>225</v>
      </c>
      <c r="B185" s="13">
        <v>45687</v>
      </c>
      <c r="C185" s="42" t="s">
        <v>1560</v>
      </c>
      <c r="D185" s="15" t="s">
        <v>15</v>
      </c>
      <c r="E185" s="42">
        <v>3</v>
      </c>
      <c r="F185" s="42" t="s">
        <v>24</v>
      </c>
      <c r="G185" s="42"/>
      <c r="H185" s="57">
        <f t="shared" si="29"/>
        <v>100000</v>
      </c>
      <c r="I185" s="16">
        <f t="shared" si="28"/>
        <v>200000</v>
      </c>
      <c r="J185" s="17">
        <f t="shared" si="27"/>
        <v>7560000</v>
      </c>
    </row>
    <row r="186" spans="1:10">
      <c r="A186" s="11" t="s">
        <v>226</v>
      </c>
      <c r="B186" s="13">
        <v>45687</v>
      </c>
      <c r="C186" s="42" t="s">
        <v>1560</v>
      </c>
      <c r="D186" s="50" t="s">
        <v>27</v>
      </c>
      <c r="E186" s="42">
        <v>2.11</v>
      </c>
      <c r="F186" s="42" t="s">
        <v>24</v>
      </c>
      <c r="G186" s="47">
        <v>1.92</v>
      </c>
      <c r="H186" s="57">
        <f t="shared" si="29"/>
        <v>100000</v>
      </c>
      <c r="I186" s="16">
        <f t="shared" si="28"/>
        <v>92000</v>
      </c>
      <c r="J186" s="17">
        <f t="shared" si="27"/>
        <v>7652000</v>
      </c>
    </row>
    <row r="187" spans="1:10">
      <c r="A187" s="11" t="s">
        <v>227</v>
      </c>
      <c r="B187" s="13">
        <v>45687</v>
      </c>
      <c r="C187" s="42" t="s">
        <v>1560</v>
      </c>
      <c r="D187" s="50" t="s">
        <v>39</v>
      </c>
      <c r="E187" s="42">
        <v>2.8</v>
      </c>
      <c r="F187" s="42" t="s">
        <v>24</v>
      </c>
      <c r="G187" s="47">
        <v>2.2999999999999998</v>
      </c>
      <c r="H187" s="57">
        <f t="shared" si="29"/>
        <v>100000</v>
      </c>
      <c r="I187" s="16">
        <f t="shared" si="28"/>
        <v>129999.99999999999</v>
      </c>
      <c r="J187" s="17">
        <f t="shared" si="27"/>
        <v>7782000</v>
      </c>
    </row>
    <row r="188" spans="1:10">
      <c r="A188" s="11" t="s">
        <v>228</v>
      </c>
      <c r="B188" s="13">
        <v>45687</v>
      </c>
      <c r="C188" s="42" t="s">
        <v>1561</v>
      </c>
      <c r="D188" s="50" t="s">
        <v>21</v>
      </c>
      <c r="E188" s="42">
        <v>1.87</v>
      </c>
      <c r="F188" s="42" t="s">
        <v>16</v>
      </c>
      <c r="G188" s="42"/>
      <c r="H188" s="57">
        <f t="shared" si="29"/>
        <v>100000</v>
      </c>
      <c r="I188" s="16">
        <f t="shared" si="28"/>
        <v>-100000</v>
      </c>
      <c r="J188" s="17">
        <f t="shared" si="27"/>
        <v>7682000</v>
      </c>
    </row>
    <row r="189" spans="1:10">
      <c r="A189" s="11" t="s">
        <v>229</v>
      </c>
      <c r="B189" s="13">
        <v>45687</v>
      </c>
      <c r="C189" s="42" t="s">
        <v>1562</v>
      </c>
      <c r="D189" s="15" t="s">
        <v>15</v>
      </c>
      <c r="E189" s="42">
        <v>2.42</v>
      </c>
      <c r="F189" s="42" t="s">
        <v>24</v>
      </c>
      <c r="G189" s="42"/>
      <c r="H189" s="57">
        <f t="shared" si="29"/>
        <v>100000</v>
      </c>
      <c r="I189" s="16">
        <f t="shared" si="28"/>
        <v>142000</v>
      </c>
      <c r="J189" s="17">
        <f t="shared" si="27"/>
        <v>7824000</v>
      </c>
    </row>
    <row r="190" spans="1:10">
      <c r="A190" s="11" t="s">
        <v>230</v>
      </c>
      <c r="B190" s="13">
        <v>45687</v>
      </c>
      <c r="C190" s="42" t="s">
        <v>1562</v>
      </c>
      <c r="D190" s="50" t="s">
        <v>18</v>
      </c>
      <c r="E190" s="42">
        <v>1.83</v>
      </c>
      <c r="F190" s="42" t="s">
        <v>24</v>
      </c>
      <c r="G190" s="42"/>
      <c r="H190" s="57">
        <f t="shared" si="29"/>
        <v>100000</v>
      </c>
      <c r="I190" s="16">
        <f t="shared" si="28"/>
        <v>83000</v>
      </c>
      <c r="J190" s="17">
        <f t="shared" si="27"/>
        <v>7907000</v>
      </c>
    </row>
    <row r="191" spans="1:10">
      <c r="A191" s="11" t="s">
        <v>231</v>
      </c>
      <c r="B191" s="13">
        <v>45687</v>
      </c>
      <c r="C191" s="42" t="s">
        <v>1563</v>
      </c>
      <c r="D191" s="50" t="s">
        <v>18</v>
      </c>
      <c r="E191" s="42">
        <v>1.88</v>
      </c>
      <c r="F191" s="42" t="s">
        <v>16</v>
      </c>
      <c r="G191" s="42"/>
      <c r="H191" s="57">
        <f t="shared" si="29"/>
        <v>100000</v>
      </c>
      <c r="I191" s="16">
        <f t="shared" si="28"/>
        <v>-100000</v>
      </c>
      <c r="J191" s="17">
        <f t="shared" si="27"/>
        <v>7807000</v>
      </c>
    </row>
    <row r="192" spans="1:10">
      <c r="A192" s="11" t="s">
        <v>232</v>
      </c>
      <c r="B192" s="13">
        <v>45687</v>
      </c>
      <c r="C192" s="42" t="s">
        <v>1564</v>
      </c>
      <c r="D192" s="50" t="s">
        <v>18</v>
      </c>
      <c r="E192" s="42">
        <v>1.76</v>
      </c>
      <c r="F192" s="42" t="s">
        <v>16</v>
      </c>
      <c r="G192" s="42"/>
      <c r="H192" s="57">
        <f t="shared" si="29"/>
        <v>100000</v>
      </c>
      <c r="I192" s="16">
        <f t="shared" si="28"/>
        <v>-100000</v>
      </c>
      <c r="J192" s="17">
        <f t="shared" si="27"/>
        <v>7707000</v>
      </c>
    </row>
    <row r="193" spans="1:10">
      <c r="A193" s="11" t="s">
        <v>233</v>
      </c>
      <c r="B193" s="13">
        <v>45687</v>
      </c>
      <c r="C193" s="42" t="s">
        <v>1565</v>
      </c>
      <c r="D193" s="50" t="s">
        <v>18</v>
      </c>
      <c r="E193" s="42">
        <v>1.74</v>
      </c>
      <c r="F193" s="42" t="s">
        <v>24</v>
      </c>
      <c r="G193" s="47">
        <v>1.65</v>
      </c>
      <c r="H193" s="57">
        <f t="shared" si="29"/>
        <v>100000</v>
      </c>
      <c r="I193" s="16">
        <f t="shared" si="28"/>
        <v>64999.999999999993</v>
      </c>
      <c r="J193" s="17">
        <f t="shared" si="27"/>
        <v>7772000</v>
      </c>
    </row>
    <row r="194" spans="1:10">
      <c r="A194" s="11" t="s">
        <v>234</v>
      </c>
      <c r="B194" s="13">
        <v>45687</v>
      </c>
      <c r="C194" s="42" t="s">
        <v>1566</v>
      </c>
      <c r="D194" s="50" t="s">
        <v>39</v>
      </c>
      <c r="E194" s="42">
        <v>1.86</v>
      </c>
      <c r="F194" s="42" t="s">
        <v>16</v>
      </c>
      <c r="G194" s="42"/>
      <c r="H194" s="57">
        <f t="shared" si="29"/>
        <v>100000</v>
      </c>
      <c r="I194" s="16">
        <f t="shared" si="28"/>
        <v>-100000</v>
      </c>
      <c r="J194" s="17">
        <f t="shared" si="27"/>
        <v>7672000</v>
      </c>
    </row>
    <row r="195" spans="1:10">
      <c r="A195" s="11" t="s">
        <v>235</v>
      </c>
      <c r="B195" s="13">
        <v>45687</v>
      </c>
      <c r="C195" s="42" t="s">
        <v>1566</v>
      </c>
      <c r="D195" s="50" t="s">
        <v>1479</v>
      </c>
      <c r="E195" s="42">
        <v>2.0699999999999998</v>
      </c>
      <c r="F195" s="42" t="s">
        <v>16</v>
      </c>
      <c r="G195" s="42"/>
      <c r="H195" s="57">
        <f t="shared" si="29"/>
        <v>100000</v>
      </c>
      <c r="I195" s="16">
        <f t="shared" si="28"/>
        <v>-100000</v>
      </c>
      <c r="J195" s="17">
        <f t="shared" si="27"/>
        <v>7572000</v>
      </c>
    </row>
    <row r="196" spans="1:10">
      <c r="A196" s="11" t="s">
        <v>236</v>
      </c>
      <c r="B196" s="13">
        <v>45687</v>
      </c>
      <c r="C196" s="42" t="s">
        <v>1567</v>
      </c>
      <c r="D196" s="50" t="s">
        <v>27</v>
      </c>
      <c r="E196" s="42">
        <v>1.87</v>
      </c>
      <c r="F196" s="42" t="s">
        <v>16</v>
      </c>
      <c r="G196" s="42"/>
      <c r="H196" s="57">
        <f t="shared" si="29"/>
        <v>100000</v>
      </c>
      <c r="I196" s="16">
        <f t="shared" si="28"/>
        <v>-100000</v>
      </c>
      <c r="J196" s="17">
        <f t="shared" si="27"/>
        <v>7472000</v>
      </c>
    </row>
    <row r="197" spans="1:10">
      <c r="A197" s="11" t="s">
        <v>237</v>
      </c>
      <c r="B197" s="13">
        <v>45687</v>
      </c>
      <c r="C197" s="42" t="s">
        <v>1568</v>
      </c>
      <c r="D197" s="50" t="s">
        <v>18</v>
      </c>
      <c r="E197" s="42">
        <v>1.85</v>
      </c>
      <c r="F197" s="42" t="s">
        <v>24</v>
      </c>
      <c r="G197" s="47">
        <v>1.425</v>
      </c>
      <c r="H197" s="57">
        <f t="shared" si="29"/>
        <v>100000</v>
      </c>
      <c r="I197" s="16">
        <f t="shared" si="28"/>
        <v>42500.000000000007</v>
      </c>
      <c r="J197" s="17">
        <f t="shared" si="27"/>
        <v>7514500</v>
      </c>
    </row>
    <row r="198" spans="1:10">
      <c r="A198" s="11" t="s">
        <v>238</v>
      </c>
      <c r="B198" s="13">
        <v>45687</v>
      </c>
      <c r="C198" s="42" t="s">
        <v>1569</v>
      </c>
      <c r="D198" s="50" t="s">
        <v>27</v>
      </c>
      <c r="E198" s="42">
        <v>1.73</v>
      </c>
      <c r="F198" s="42" t="s">
        <v>16</v>
      </c>
      <c r="G198" s="42"/>
      <c r="H198" s="57">
        <f t="shared" si="29"/>
        <v>100000</v>
      </c>
      <c r="I198" s="16">
        <f t="shared" si="28"/>
        <v>-100000</v>
      </c>
      <c r="J198" s="17">
        <f t="shared" ref="J198:J210" si="30">J197+I198</f>
        <v>7414500</v>
      </c>
    </row>
    <row r="199" spans="1:10">
      <c r="A199" s="11" t="s">
        <v>239</v>
      </c>
      <c r="B199" s="13">
        <v>45687</v>
      </c>
      <c r="C199" s="42" t="s">
        <v>1570</v>
      </c>
      <c r="D199" s="50" t="s">
        <v>18</v>
      </c>
      <c r="E199" s="42">
        <v>1.7</v>
      </c>
      <c r="F199" s="42" t="s">
        <v>24</v>
      </c>
      <c r="G199" s="42"/>
      <c r="H199" s="57">
        <f t="shared" si="29"/>
        <v>100000</v>
      </c>
      <c r="I199" s="16">
        <f t="shared" si="28"/>
        <v>70000</v>
      </c>
      <c r="J199" s="17">
        <f t="shared" si="30"/>
        <v>7484500</v>
      </c>
    </row>
    <row r="200" spans="1:10">
      <c r="A200" s="11" t="s">
        <v>240</v>
      </c>
      <c r="B200" s="13">
        <v>45687</v>
      </c>
      <c r="C200" s="42" t="s">
        <v>1571</v>
      </c>
      <c r="D200" s="50" t="s">
        <v>18</v>
      </c>
      <c r="E200" s="42">
        <v>1.85</v>
      </c>
      <c r="F200" s="42" t="s">
        <v>24</v>
      </c>
      <c r="G200" s="47">
        <v>1.73</v>
      </c>
      <c r="H200" s="57">
        <f t="shared" si="29"/>
        <v>100000</v>
      </c>
      <c r="I200" s="16">
        <f t="shared" si="28"/>
        <v>73000</v>
      </c>
      <c r="J200" s="17">
        <f t="shared" si="30"/>
        <v>7557500</v>
      </c>
    </row>
    <row r="201" spans="1:10">
      <c r="A201" s="11" t="s">
        <v>241</v>
      </c>
      <c r="B201" s="13">
        <v>45687</v>
      </c>
      <c r="C201" s="42" t="s">
        <v>1572</v>
      </c>
      <c r="D201" s="50" t="s">
        <v>21</v>
      </c>
      <c r="E201" s="42">
        <v>1.52</v>
      </c>
      <c r="F201" s="42" t="s">
        <v>24</v>
      </c>
      <c r="G201" s="56">
        <v>1</v>
      </c>
      <c r="H201" s="57">
        <f t="shared" si="29"/>
        <v>100000</v>
      </c>
      <c r="I201" s="16">
        <f t="shared" si="28"/>
        <v>0</v>
      </c>
      <c r="J201" s="17">
        <f t="shared" si="30"/>
        <v>7557500</v>
      </c>
    </row>
    <row r="202" spans="1:10">
      <c r="A202" s="11" t="s">
        <v>242</v>
      </c>
      <c r="B202" s="13">
        <v>45687</v>
      </c>
      <c r="C202" s="42" t="s">
        <v>1573</v>
      </c>
      <c r="D202" s="50" t="s">
        <v>21</v>
      </c>
      <c r="E202" s="42">
        <v>1.73</v>
      </c>
      <c r="F202" s="42" t="s">
        <v>16</v>
      </c>
      <c r="G202" s="42"/>
      <c r="H202" s="57">
        <f t="shared" si="29"/>
        <v>100000</v>
      </c>
      <c r="I202" s="16">
        <f t="shared" si="28"/>
        <v>-100000</v>
      </c>
      <c r="J202" s="17">
        <f t="shared" si="30"/>
        <v>7457500</v>
      </c>
    </row>
    <row r="203" spans="1:10">
      <c r="A203" s="11" t="s">
        <v>243</v>
      </c>
      <c r="B203" s="13">
        <v>45687</v>
      </c>
      <c r="C203" s="42" t="s">
        <v>1574</v>
      </c>
      <c r="D203" s="50" t="s">
        <v>21</v>
      </c>
      <c r="E203" s="42">
        <v>1.79</v>
      </c>
      <c r="F203" s="42" t="s">
        <v>16</v>
      </c>
      <c r="G203" s="42"/>
      <c r="H203" s="57">
        <f t="shared" si="29"/>
        <v>100000</v>
      </c>
      <c r="I203" s="16">
        <f t="shared" si="28"/>
        <v>-100000</v>
      </c>
      <c r="J203" s="17">
        <f t="shared" si="30"/>
        <v>7357500</v>
      </c>
    </row>
    <row r="204" spans="1:10">
      <c r="A204" s="11" t="s">
        <v>244</v>
      </c>
      <c r="B204" s="13">
        <v>45687</v>
      </c>
      <c r="C204" s="42" t="s">
        <v>1575</v>
      </c>
      <c r="D204" s="50" t="s">
        <v>21</v>
      </c>
      <c r="E204" s="42">
        <v>1.66</v>
      </c>
      <c r="F204" s="42" t="s">
        <v>16</v>
      </c>
      <c r="G204" s="42"/>
      <c r="H204" s="57">
        <f t="shared" si="29"/>
        <v>100000</v>
      </c>
      <c r="I204" s="16">
        <f t="shared" si="28"/>
        <v>-100000</v>
      </c>
      <c r="J204" s="17">
        <f t="shared" si="30"/>
        <v>7257500</v>
      </c>
    </row>
    <row r="205" spans="1:10">
      <c r="A205" s="11" t="s">
        <v>245</v>
      </c>
      <c r="B205" s="13">
        <v>45687</v>
      </c>
      <c r="C205" s="42" t="s">
        <v>1576</v>
      </c>
      <c r="D205" s="50" t="s">
        <v>27</v>
      </c>
      <c r="E205" s="42">
        <v>1.81</v>
      </c>
      <c r="F205" s="42" t="s">
        <v>24</v>
      </c>
      <c r="G205" s="47">
        <v>1.7</v>
      </c>
      <c r="H205" s="57">
        <f t="shared" si="29"/>
        <v>100000</v>
      </c>
      <c r="I205" s="16">
        <f t="shared" si="28"/>
        <v>70000</v>
      </c>
      <c r="J205" s="17">
        <f t="shared" si="30"/>
        <v>7327500</v>
      </c>
    </row>
    <row r="206" spans="1:10">
      <c r="A206" s="11" t="s">
        <v>246</v>
      </c>
      <c r="B206" s="13">
        <v>45687</v>
      </c>
      <c r="C206" s="42" t="s">
        <v>1577</v>
      </c>
      <c r="D206" s="15" t="s">
        <v>15</v>
      </c>
      <c r="E206" s="42">
        <v>2.2599999999999998</v>
      </c>
      <c r="F206" s="42" t="s">
        <v>16</v>
      </c>
      <c r="G206" s="42"/>
      <c r="H206" s="57">
        <f t="shared" si="29"/>
        <v>100000</v>
      </c>
      <c r="I206" s="16">
        <f t="shared" si="28"/>
        <v>-100000</v>
      </c>
      <c r="J206" s="17">
        <f t="shared" si="30"/>
        <v>7227500</v>
      </c>
    </row>
    <row r="207" spans="1:10" ht="15" thickBot="1">
      <c r="A207" s="11" t="s">
        <v>247</v>
      </c>
      <c r="B207" s="44">
        <v>45687</v>
      </c>
      <c r="C207" s="46" t="s">
        <v>1577</v>
      </c>
      <c r="D207" s="51" t="s">
        <v>21</v>
      </c>
      <c r="E207" s="46">
        <v>1.96</v>
      </c>
      <c r="F207" s="46" t="s">
        <v>24</v>
      </c>
      <c r="G207" s="58">
        <v>1</v>
      </c>
      <c r="H207" s="57">
        <f t="shared" si="29"/>
        <v>100000</v>
      </c>
      <c r="I207" s="16">
        <f t="shared" si="28"/>
        <v>0</v>
      </c>
      <c r="J207" s="17">
        <f t="shared" si="30"/>
        <v>7227500</v>
      </c>
    </row>
    <row r="208" spans="1:10" ht="15" thickTop="1">
      <c r="A208" s="11" t="s">
        <v>248</v>
      </c>
      <c r="B208" s="13">
        <v>45688</v>
      </c>
      <c r="C208" s="42" t="s">
        <v>1578</v>
      </c>
      <c r="D208" s="50" t="s">
        <v>27</v>
      </c>
      <c r="E208" s="42">
        <v>1.8</v>
      </c>
      <c r="F208" s="42" t="s">
        <v>16</v>
      </c>
      <c r="G208" s="42"/>
      <c r="H208" s="57">
        <f t="shared" si="29"/>
        <v>100000</v>
      </c>
      <c r="I208" s="16">
        <f t="shared" si="28"/>
        <v>-100000</v>
      </c>
      <c r="J208" s="17">
        <f t="shared" si="30"/>
        <v>7127500</v>
      </c>
    </row>
    <row r="209" spans="1:14">
      <c r="A209" s="11" t="s">
        <v>249</v>
      </c>
      <c r="B209" s="13">
        <v>45688</v>
      </c>
      <c r="C209" s="42" t="s">
        <v>1579</v>
      </c>
      <c r="D209" s="50" t="s">
        <v>27</v>
      </c>
      <c r="E209" s="42">
        <v>1.96</v>
      </c>
      <c r="F209" s="42" t="s">
        <v>24</v>
      </c>
      <c r="G209" s="47">
        <v>1.85</v>
      </c>
      <c r="H209" s="57">
        <f t="shared" si="29"/>
        <v>100000</v>
      </c>
      <c r="I209" s="16">
        <f t="shared" si="28"/>
        <v>85000.000000000015</v>
      </c>
      <c r="J209" s="17">
        <f t="shared" si="30"/>
        <v>7212500</v>
      </c>
    </row>
    <row r="210" spans="1:14" ht="15" thickBot="1">
      <c r="A210" s="11" t="s">
        <v>250</v>
      </c>
      <c r="B210" s="44">
        <v>45688</v>
      </c>
      <c r="C210" s="46" t="s">
        <v>1580</v>
      </c>
      <c r="D210" s="51" t="s">
        <v>27</v>
      </c>
      <c r="E210" s="46">
        <v>1.76</v>
      </c>
      <c r="F210" s="46" t="s">
        <v>24</v>
      </c>
      <c r="G210" s="63">
        <v>1.61</v>
      </c>
      <c r="H210" s="57">
        <f t="shared" si="29"/>
        <v>100000</v>
      </c>
      <c r="I210" s="16">
        <f t="shared" si="28"/>
        <v>61000.000000000007</v>
      </c>
      <c r="J210" s="17">
        <f t="shared" si="30"/>
        <v>7273500</v>
      </c>
    </row>
    <row r="211" spans="1:14" ht="15" thickTop="1">
      <c r="A211" s="11" t="s">
        <v>251</v>
      </c>
      <c r="B211" s="13"/>
      <c r="C211" s="42"/>
      <c r="D211" s="50"/>
      <c r="E211" s="42"/>
      <c r="F211" s="42"/>
      <c r="G211" s="42"/>
      <c r="H211" s="57"/>
      <c r="I211" s="16"/>
      <c r="J211" s="17"/>
    </row>
    <row r="212" spans="1:14">
      <c r="A212" s="11" t="s">
        <v>252</v>
      </c>
      <c r="B212" s="13"/>
      <c r="C212" s="42"/>
      <c r="D212" s="50"/>
      <c r="E212" s="42"/>
      <c r="F212" s="42"/>
      <c r="G212" s="42"/>
      <c r="H212" s="57"/>
      <c r="I212" s="16"/>
      <c r="J212" s="17"/>
    </row>
    <row r="213" spans="1:14">
      <c r="A213" s="11" t="s">
        <v>253</v>
      </c>
      <c r="B213" s="13"/>
      <c r="C213" s="42"/>
      <c r="D213" s="50"/>
      <c r="E213" s="42"/>
      <c r="F213" s="42"/>
      <c r="G213" s="42"/>
      <c r="H213" s="57"/>
      <c r="I213" s="16"/>
      <c r="J213" s="17"/>
    </row>
    <row r="214" spans="1:14">
      <c r="A214" s="11" t="s">
        <v>254</v>
      </c>
      <c r="B214" s="53"/>
      <c r="C214" s="52"/>
      <c r="D214" s="48"/>
      <c r="E214" s="52"/>
      <c r="F214" s="52"/>
      <c r="G214" s="52"/>
      <c r="H214" s="49"/>
      <c r="I214" s="49"/>
      <c r="J214" s="54"/>
      <c r="K214" s="43"/>
      <c r="L214" s="43"/>
      <c r="M214" s="43"/>
      <c r="N214" s="43"/>
    </row>
    <row r="215" spans="1:14">
      <c r="A215" s="11" t="s">
        <v>255</v>
      </c>
      <c r="B215" s="53"/>
      <c r="C215" s="52"/>
      <c r="D215" s="48"/>
      <c r="E215" s="52"/>
      <c r="F215" s="52"/>
      <c r="G215" s="52"/>
      <c r="H215" s="49"/>
      <c r="I215" s="49"/>
      <c r="J215" s="54"/>
      <c r="K215" s="43"/>
      <c r="L215" s="43"/>
      <c r="M215" s="43"/>
      <c r="N215" s="43"/>
    </row>
    <row r="216" spans="1:14">
      <c r="A216" s="11" t="s">
        <v>256</v>
      </c>
      <c r="B216" s="53"/>
      <c r="C216" s="52"/>
      <c r="D216" s="48"/>
      <c r="E216" s="52"/>
      <c r="F216" s="52"/>
      <c r="G216" s="52"/>
      <c r="H216" s="49"/>
      <c r="I216" s="49"/>
      <c r="J216" s="54"/>
      <c r="K216" s="43"/>
      <c r="L216" s="43"/>
      <c r="M216" s="43"/>
      <c r="N216" s="43"/>
    </row>
    <row r="217" spans="1:14">
      <c r="A217" s="11" t="s">
        <v>257</v>
      </c>
      <c r="B217" s="53"/>
      <c r="C217" s="52"/>
      <c r="D217" s="48"/>
      <c r="E217" s="52"/>
      <c r="F217" s="52"/>
      <c r="G217" s="52"/>
      <c r="H217" s="49"/>
      <c r="I217" s="49"/>
      <c r="J217" s="54"/>
      <c r="K217" s="43"/>
      <c r="L217" s="43"/>
      <c r="M217" s="43"/>
      <c r="N217" s="43"/>
    </row>
    <row r="218" spans="1:14">
      <c r="A218" s="11" t="s">
        <v>258</v>
      </c>
      <c r="B218" s="53"/>
      <c r="C218" s="52"/>
      <c r="D218" s="48"/>
      <c r="E218" s="52"/>
      <c r="F218" s="52"/>
      <c r="G218" s="52"/>
      <c r="H218" s="49"/>
      <c r="I218" s="49"/>
      <c r="J218" s="54"/>
      <c r="K218" s="43"/>
      <c r="L218" s="43"/>
      <c r="M218" s="43"/>
      <c r="N218" s="43"/>
    </row>
    <row r="219" spans="1:14">
      <c r="A219" s="11" t="s">
        <v>259</v>
      </c>
      <c r="B219" s="53"/>
      <c r="C219" s="52"/>
      <c r="D219" s="48"/>
      <c r="E219" s="52"/>
      <c r="F219" s="52"/>
      <c r="G219" s="52"/>
      <c r="H219" s="49"/>
      <c r="I219" s="49"/>
      <c r="J219" s="54"/>
      <c r="K219" s="43"/>
      <c r="L219" s="43"/>
      <c r="M219" s="43"/>
      <c r="N219" s="43"/>
    </row>
    <row r="220" spans="1:14">
      <c r="A220" s="11" t="s">
        <v>260</v>
      </c>
      <c r="B220" s="53"/>
      <c r="C220" s="52"/>
      <c r="D220" s="48"/>
      <c r="E220" s="52"/>
      <c r="F220" s="52"/>
      <c r="G220" s="52"/>
      <c r="H220" s="49"/>
      <c r="I220" s="49"/>
      <c r="J220" s="54"/>
      <c r="K220" s="43"/>
      <c r="L220" s="43"/>
      <c r="M220" s="43"/>
      <c r="N220" s="43"/>
    </row>
    <row r="221" spans="1:14">
      <c r="A221" s="11" t="s">
        <v>261</v>
      </c>
      <c r="B221" s="53"/>
      <c r="C221" s="52"/>
      <c r="D221" s="48"/>
      <c r="E221" s="52"/>
      <c r="F221" s="52"/>
      <c r="G221" s="52"/>
      <c r="H221" s="49"/>
      <c r="I221" s="49"/>
      <c r="J221" s="54"/>
      <c r="K221" s="43"/>
      <c r="L221" s="43"/>
      <c r="M221" s="43"/>
      <c r="N221" s="43"/>
    </row>
    <row r="222" spans="1:14">
      <c r="A222" s="11" t="s">
        <v>262</v>
      </c>
      <c r="B222" s="53"/>
      <c r="C222" s="52"/>
      <c r="D222" s="48"/>
      <c r="E222" s="52"/>
      <c r="F222" s="52"/>
      <c r="G222" s="52"/>
      <c r="H222" s="49"/>
      <c r="I222" s="49"/>
      <c r="J222" s="54"/>
      <c r="K222" s="43"/>
      <c r="L222" s="43"/>
      <c r="M222" s="43"/>
      <c r="N222" s="43"/>
    </row>
    <row r="223" spans="1:14">
      <c r="A223" s="11" t="s">
        <v>263</v>
      </c>
      <c r="B223" s="53"/>
      <c r="C223" s="52"/>
      <c r="D223" s="48"/>
      <c r="E223" s="52"/>
      <c r="F223" s="52"/>
      <c r="G223" s="52"/>
      <c r="H223" s="49"/>
      <c r="I223" s="49"/>
      <c r="J223" s="54"/>
      <c r="K223" s="43"/>
      <c r="L223" s="43"/>
      <c r="M223" s="43"/>
      <c r="N223" s="43"/>
    </row>
    <row r="224" spans="1:14">
      <c r="A224" s="11" t="s">
        <v>264</v>
      </c>
      <c r="B224" s="53"/>
      <c r="C224" s="52"/>
      <c r="D224" s="48"/>
      <c r="E224" s="52"/>
      <c r="F224" s="52"/>
      <c r="G224" s="52"/>
      <c r="H224" s="49"/>
      <c r="I224" s="49"/>
      <c r="J224" s="54"/>
      <c r="K224" s="43"/>
      <c r="L224" s="43"/>
      <c r="M224" s="43"/>
      <c r="N224" s="43"/>
    </row>
    <row r="225" spans="1:14">
      <c r="A225" s="11" t="s">
        <v>265</v>
      </c>
      <c r="B225" s="53"/>
      <c r="C225" s="52"/>
      <c r="D225" s="48"/>
      <c r="E225" s="52"/>
      <c r="F225" s="52"/>
      <c r="G225" s="52"/>
      <c r="H225" s="49"/>
      <c r="I225" s="49"/>
      <c r="J225" s="54"/>
      <c r="K225" s="43"/>
      <c r="L225" s="43"/>
      <c r="M225" s="43"/>
      <c r="N225" s="43"/>
    </row>
    <row r="226" spans="1:14">
      <c r="A226" s="11" t="s">
        <v>266</v>
      </c>
      <c r="B226" s="53"/>
      <c r="C226" s="52"/>
      <c r="D226" s="48"/>
      <c r="E226" s="52"/>
      <c r="F226" s="52"/>
      <c r="G226" s="52"/>
      <c r="H226" s="49"/>
      <c r="I226" s="49"/>
      <c r="J226" s="54"/>
      <c r="K226" s="43"/>
      <c r="L226" s="43"/>
      <c r="M226" s="43"/>
      <c r="N226" s="43"/>
    </row>
    <row r="227" spans="1:14">
      <c r="A227" s="11" t="s">
        <v>267</v>
      </c>
      <c r="B227" s="53"/>
      <c r="C227" s="52"/>
      <c r="D227" s="48"/>
      <c r="E227" s="52"/>
      <c r="F227" s="52"/>
      <c r="G227" s="52"/>
      <c r="H227" s="49"/>
      <c r="I227" s="49"/>
      <c r="J227" s="54"/>
      <c r="K227" s="43"/>
      <c r="L227" s="43"/>
      <c r="M227" s="43"/>
      <c r="N227" s="43"/>
    </row>
    <row r="228" spans="1:14">
      <c r="A228" s="11" t="s">
        <v>268</v>
      </c>
      <c r="B228" s="53"/>
      <c r="C228" s="52"/>
      <c r="D228" s="48"/>
      <c r="E228" s="52"/>
      <c r="F228" s="52"/>
      <c r="G228" s="52"/>
      <c r="H228" s="49"/>
      <c r="I228" s="49"/>
      <c r="J228" s="54"/>
      <c r="K228" s="43"/>
      <c r="L228" s="43"/>
      <c r="M228" s="43"/>
      <c r="N228" s="43"/>
    </row>
    <row r="229" spans="1:14">
      <c r="A229" s="11" t="s">
        <v>269</v>
      </c>
      <c r="B229" s="53"/>
      <c r="C229" s="52"/>
      <c r="D229" s="48"/>
      <c r="E229" s="52"/>
      <c r="F229" s="52"/>
      <c r="G229" s="52"/>
      <c r="H229" s="49"/>
      <c r="I229" s="49"/>
      <c r="J229" s="54"/>
      <c r="K229" s="43"/>
      <c r="L229" s="43"/>
      <c r="M229" s="43"/>
      <c r="N229" s="43"/>
    </row>
    <row r="230" spans="1:14">
      <c r="A230" s="11" t="s">
        <v>270</v>
      </c>
      <c r="B230" s="53"/>
      <c r="C230" s="52"/>
      <c r="D230" s="48"/>
      <c r="E230" s="52"/>
      <c r="F230" s="52"/>
      <c r="G230" s="52"/>
      <c r="H230" s="49"/>
      <c r="I230" s="49"/>
      <c r="J230" s="54"/>
      <c r="K230" s="43"/>
      <c r="L230" s="43"/>
      <c r="M230" s="43"/>
      <c r="N230" s="43"/>
    </row>
    <row r="231" spans="1:14">
      <c r="A231" s="11" t="s">
        <v>271</v>
      </c>
      <c r="B231" s="53"/>
      <c r="C231" s="52"/>
      <c r="D231" s="48"/>
      <c r="E231" s="52"/>
      <c r="F231" s="52"/>
      <c r="G231" s="52"/>
      <c r="H231" s="49"/>
      <c r="I231" s="49"/>
      <c r="J231" s="54"/>
      <c r="K231" s="43"/>
      <c r="L231" s="43"/>
      <c r="M231" s="43"/>
      <c r="N231" s="43"/>
    </row>
    <row r="232" spans="1:14">
      <c r="A232" s="11" t="s">
        <v>272</v>
      </c>
      <c r="B232" s="53"/>
      <c r="C232" s="52"/>
      <c r="D232" s="48"/>
      <c r="E232" s="52"/>
      <c r="F232" s="52"/>
      <c r="G232" s="52"/>
      <c r="H232" s="49"/>
      <c r="I232" s="49"/>
      <c r="J232" s="54"/>
      <c r="K232" s="43"/>
      <c r="L232" s="43"/>
      <c r="M232" s="43"/>
      <c r="N232" s="43"/>
    </row>
    <row r="233" spans="1:14">
      <c r="A233" s="11" t="s">
        <v>273</v>
      </c>
      <c r="B233" s="53"/>
      <c r="C233" s="52"/>
      <c r="D233" s="48"/>
      <c r="E233" s="52"/>
      <c r="F233" s="52"/>
      <c r="G233" s="52"/>
      <c r="H233" s="49"/>
      <c r="I233" s="49"/>
      <c r="J233" s="54"/>
      <c r="K233" s="43"/>
      <c r="L233" s="43"/>
      <c r="M233" s="43"/>
      <c r="N233" s="43"/>
    </row>
    <row r="234" spans="1:14">
      <c r="A234" s="11" t="s">
        <v>274</v>
      </c>
      <c r="B234" s="53"/>
      <c r="C234" s="52"/>
      <c r="D234" s="48"/>
      <c r="E234" s="52"/>
      <c r="F234" s="52"/>
      <c r="G234" s="52"/>
      <c r="H234" s="49"/>
      <c r="I234" s="49"/>
      <c r="J234" s="54"/>
      <c r="K234" s="43"/>
      <c r="L234" s="43"/>
      <c r="M234" s="43"/>
      <c r="N234" s="43"/>
    </row>
    <row r="235" spans="1:14">
      <c r="A235" s="11" t="s">
        <v>275</v>
      </c>
      <c r="B235" s="53"/>
      <c r="C235" s="52"/>
      <c r="D235" s="48"/>
      <c r="E235" s="52"/>
      <c r="F235" s="52"/>
      <c r="G235" s="52"/>
      <c r="H235" s="49"/>
      <c r="I235" s="49"/>
      <c r="J235" s="54"/>
      <c r="K235" s="43"/>
      <c r="L235" s="43"/>
      <c r="M235" s="43"/>
      <c r="N235" s="43"/>
    </row>
    <row r="236" spans="1:14">
      <c r="A236" s="11" t="s">
        <v>276</v>
      </c>
      <c r="B236" s="53"/>
      <c r="C236" s="52"/>
      <c r="D236" s="48"/>
      <c r="E236" s="52"/>
      <c r="F236" s="52"/>
      <c r="G236" s="52"/>
      <c r="H236" s="49"/>
      <c r="I236" s="49"/>
      <c r="J236" s="54"/>
      <c r="K236" s="43"/>
      <c r="L236" s="43"/>
      <c r="M236" s="43"/>
      <c r="N236" s="43"/>
    </row>
    <row r="237" spans="1:14">
      <c r="A237" s="11" t="s">
        <v>277</v>
      </c>
      <c r="B237" s="53"/>
      <c r="C237" s="52"/>
      <c r="D237" s="48"/>
      <c r="E237" s="52"/>
      <c r="F237" s="52"/>
      <c r="G237" s="52"/>
      <c r="H237" s="49"/>
      <c r="I237" s="49"/>
      <c r="J237" s="54"/>
      <c r="K237" s="43"/>
      <c r="L237" s="43"/>
      <c r="M237" s="43"/>
      <c r="N237" s="43"/>
    </row>
    <row r="238" spans="1:14">
      <c r="A238" s="11" t="s">
        <v>278</v>
      </c>
      <c r="B238" s="53"/>
      <c r="C238" s="52"/>
      <c r="D238" s="48"/>
      <c r="E238" s="52"/>
      <c r="F238" s="52"/>
      <c r="G238" s="52"/>
      <c r="H238" s="49"/>
      <c r="I238" s="49"/>
      <c r="J238" s="54"/>
      <c r="K238" s="43"/>
      <c r="L238" s="43"/>
      <c r="M238" s="43"/>
      <c r="N238" s="43"/>
    </row>
    <row r="239" spans="1:14">
      <c r="A239" s="11" t="s">
        <v>279</v>
      </c>
      <c r="B239" s="53"/>
      <c r="C239" s="52"/>
      <c r="D239" s="48"/>
      <c r="E239" s="52"/>
      <c r="F239" s="52"/>
      <c r="G239" s="52"/>
      <c r="H239" s="49"/>
      <c r="I239" s="49"/>
      <c r="J239" s="54"/>
      <c r="K239" s="43"/>
      <c r="L239" s="43"/>
      <c r="M239" s="43"/>
      <c r="N239" s="43"/>
    </row>
    <row r="240" spans="1:14">
      <c r="A240" s="11" t="s">
        <v>280</v>
      </c>
      <c r="B240" s="53"/>
      <c r="C240" s="52"/>
      <c r="D240" s="48"/>
      <c r="E240" s="52"/>
      <c r="F240" s="52"/>
      <c r="G240" s="52"/>
      <c r="H240" s="49"/>
      <c r="I240" s="49"/>
      <c r="J240" s="54"/>
      <c r="K240" s="43"/>
      <c r="L240" s="43"/>
      <c r="M240" s="43"/>
      <c r="N240" s="43"/>
    </row>
    <row r="241" spans="1:14">
      <c r="A241" s="11" t="s">
        <v>281</v>
      </c>
      <c r="B241" s="53"/>
      <c r="C241" s="52"/>
      <c r="D241" s="48"/>
      <c r="E241" s="52"/>
      <c r="F241" s="52"/>
      <c r="G241" s="52"/>
      <c r="H241" s="49"/>
      <c r="I241" s="49"/>
      <c r="J241" s="54"/>
      <c r="K241" s="43"/>
      <c r="L241" s="43"/>
      <c r="M241" s="43"/>
      <c r="N241" s="43"/>
    </row>
    <row r="242" spans="1:14">
      <c r="A242" s="11" t="s">
        <v>282</v>
      </c>
      <c r="B242" s="53"/>
      <c r="C242" s="52"/>
      <c r="D242" s="48"/>
      <c r="E242" s="52"/>
      <c r="F242" s="52"/>
      <c r="G242" s="52"/>
      <c r="H242" s="49"/>
      <c r="I242" s="49"/>
      <c r="J242" s="54"/>
      <c r="K242" s="43"/>
      <c r="L242" s="43"/>
      <c r="M242" s="43"/>
      <c r="N242" s="43"/>
    </row>
    <row r="243" spans="1:14">
      <c r="A243" s="11" t="s">
        <v>283</v>
      </c>
      <c r="B243" s="53"/>
      <c r="C243" s="52"/>
      <c r="D243" s="48"/>
      <c r="E243" s="52"/>
      <c r="F243" s="52"/>
      <c r="G243" s="52"/>
      <c r="H243" s="49"/>
      <c r="I243" s="49"/>
      <c r="J243" s="54"/>
      <c r="K243" s="43"/>
      <c r="L243" s="43"/>
      <c r="M243" s="43"/>
      <c r="N243" s="43"/>
    </row>
    <row r="244" spans="1:14">
      <c r="A244" s="11" t="s">
        <v>284</v>
      </c>
      <c r="B244" s="53"/>
      <c r="C244" s="52"/>
      <c r="D244" s="48"/>
      <c r="E244" s="52"/>
      <c r="F244" s="52"/>
      <c r="G244" s="52"/>
      <c r="H244" s="49"/>
      <c r="I244" s="49"/>
      <c r="J244" s="54"/>
      <c r="K244" s="43"/>
      <c r="L244" s="43"/>
      <c r="M244" s="43"/>
      <c r="N244" s="43"/>
    </row>
    <row r="245" spans="1:14">
      <c r="A245" s="11" t="s">
        <v>285</v>
      </c>
      <c r="B245" s="53"/>
      <c r="C245" s="52"/>
      <c r="D245" s="48"/>
      <c r="E245" s="52"/>
      <c r="F245" s="52"/>
      <c r="G245" s="52"/>
      <c r="H245" s="49"/>
      <c r="I245" s="49"/>
      <c r="J245" s="54"/>
      <c r="K245" s="43"/>
      <c r="L245" s="43"/>
      <c r="M245" s="43"/>
      <c r="N245" s="43"/>
    </row>
    <row r="246" spans="1:14">
      <c r="A246" s="11" t="s">
        <v>286</v>
      </c>
      <c r="B246" s="53"/>
      <c r="C246" s="52"/>
      <c r="D246" s="48"/>
      <c r="E246" s="52"/>
      <c r="F246" s="52"/>
      <c r="G246" s="52"/>
      <c r="H246" s="49"/>
      <c r="I246" s="49"/>
      <c r="J246" s="54"/>
      <c r="K246" s="43"/>
      <c r="L246" s="43"/>
      <c r="M246" s="43"/>
      <c r="N246" s="43"/>
    </row>
    <row r="247" spans="1:14">
      <c r="A247" s="11" t="s">
        <v>287</v>
      </c>
      <c r="B247" s="53"/>
      <c r="C247" s="52"/>
      <c r="D247" s="48"/>
      <c r="E247" s="52"/>
      <c r="F247" s="52"/>
      <c r="G247" s="52"/>
      <c r="H247" s="49"/>
      <c r="I247" s="49"/>
      <c r="J247" s="54"/>
      <c r="K247" s="43"/>
      <c r="L247" s="43"/>
      <c r="M247" s="43"/>
      <c r="N247" s="43"/>
    </row>
    <row r="248" spans="1:14">
      <c r="A248" s="11" t="s">
        <v>288</v>
      </c>
      <c r="B248" s="53"/>
      <c r="C248" s="52"/>
      <c r="D248" s="48"/>
      <c r="E248" s="52"/>
      <c r="F248" s="52"/>
      <c r="G248" s="52"/>
      <c r="H248" s="49"/>
      <c r="I248" s="49"/>
      <c r="J248" s="54"/>
      <c r="K248" s="43"/>
      <c r="L248" s="43"/>
      <c r="M248" s="43"/>
      <c r="N248" s="43"/>
    </row>
    <row r="249" spans="1:14">
      <c r="A249" s="11" t="s">
        <v>289</v>
      </c>
      <c r="B249" s="53"/>
      <c r="C249" s="52"/>
      <c r="D249" s="48"/>
      <c r="E249" s="52"/>
      <c r="F249" s="52"/>
      <c r="G249" s="52"/>
      <c r="H249" s="49"/>
      <c r="I249" s="49"/>
      <c r="J249" s="54"/>
      <c r="K249" s="43"/>
      <c r="L249" s="43"/>
      <c r="M249" s="43"/>
      <c r="N249" s="43"/>
    </row>
    <row r="250" spans="1:14">
      <c r="A250" s="11" t="s">
        <v>290</v>
      </c>
      <c r="B250" s="53"/>
      <c r="C250" s="52"/>
      <c r="D250" s="48"/>
      <c r="E250" s="52"/>
      <c r="F250" s="52"/>
      <c r="G250" s="52"/>
      <c r="H250" s="49"/>
      <c r="I250" s="49"/>
      <c r="J250" s="54"/>
      <c r="K250" s="43"/>
      <c r="L250" s="43"/>
      <c r="M250" s="43"/>
      <c r="N250" s="43"/>
    </row>
    <row r="251" spans="1:14">
      <c r="A251" s="11" t="s">
        <v>291</v>
      </c>
      <c r="B251" s="53"/>
      <c r="C251" s="52"/>
      <c r="D251" s="48"/>
      <c r="E251" s="52"/>
      <c r="F251" s="52"/>
      <c r="G251" s="52"/>
      <c r="H251" s="49"/>
      <c r="I251" s="49"/>
      <c r="J251" s="54"/>
      <c r="K251" s="43"/>
      <c r="L251" s="43"/>
      <c r="M251" s="43"/>
      <c r="N251" s="43"/>
    </row>
    <row r="252" spans="1:14">
      <c r="A252" s="11" t="s">
        <v>292</v>
      </c>
      <c r="B252" s="53"/>
      <c r="C252" s="52"/>
      <c r="D252" s="48"/>
      <c r="E252" s="52"/>
      <c r="F252" s="52"/>
      <c r="G252" s="52"/>
      <c r="H252" s="49"/>
      <c r="I252" s="49"/>
      <c r="J252" s="54"/>
      <c r="K252" s="43"/>
      <c r="L252" s="43"/>
      <c r="M252" s="43"/>
      <c r="N252" s="43"/>
    </row>
    <row r="253" spans="1:14">
      <c r="A253" s="11" t="s">
        <v>293</v>
      </c>
      <c r="B253" s="53"/>
      <c r="C253" s="52"/>
      <c r="D253" s="48"/>
      <c r="E253" s="52"/>
      <c r="F253" s="52"/>
      <c r="G253" s="52"/>
      <c r="H253" s="49"/>
      <c r="I253" s="49"/>
      <c r="J253" s="54"/>
      <c r="K253" s="43"/>
      <c r="L253" s="43"/>
      <c r="M253" s="43"/>
      <c r="N253" s="43"/>
    </row>
    <row r="254" spans="1:14">
      <c r="A254" s="11" t="s">
        <v>294</v>
      </c>
      <c r="B254" s="53"/>
      <c r="C254" s="52"/>
      <c r="D254" s="48"/>
      <c r="E254" s="52"/>
      <c r="F254" s="52"/>
      <c r="G254" s="52"/>
      <c r="H254" s="49"/>
      <c r="I254" s="49"/>
      <c r="J254" s="54"/>
      <c r="K254" s="43"/>
      <c r="L254" s="43"/>
      <c r="M254" s="43"/>
      <c r="N254" s="43"/>
    </row>
    <row r="255" spans="1:14">
      <c r="A255" s="11" t="s">
        <v>295</v>
      </c>
      <c r="B255" s="53"/>
      <c r="C255" s="52"/>
      <c r="D255" s="48"/>
      <c r="E255" s="52"/>
      <c r="F255" s="52"/>
      <c r="G255" s="52"/>
      <c r="H255" s="49"/>
      <c r="I255" s="49"/>
      <c r="J255" s="54"/>
      <c r="K255" s="43"/>
      <c r="L255" s="43"/>
      <c r="M255" s="43"/>
      <c r="N255" s="43"/>
    </row>
    <row r="256" spans="1:14">
      <c r="A256" s="11" t="s">
        <v>296</v>
      </c>
      <c r="B256" s="53"/>
      <c r="C256" s="52"/>
      <c r="D256" s="48"/>
      <c r="E256" s="52"/>
      <c r="F256" s="52"/>
      <c r="G256" s="52"/>
      <c r="H256" s="49"/>
      <c r="I256" s="49"/>
      <c r="J256" s="54"/>
      <c r="K256" s="43"/>
      <c r="L256" s="43"/>
      <c r="M256" s="43"/>
      <c r="N256" s="43"/>
    </row>
    <row r="257" spans="1:14">
      <c r="A257" s="11" t="s">
        <v>297</v>
      </c>
      <c r="B257" s="53"/>
      <c r="C257" s="52"/>
      <c r="D257" s="48"/>
      <c r="E257" s="52"/>
      <c r="F257" s="52"/>
      <c r="G257" s="52"/>
      <c r="H257" s="49"/>
      <c r="I257" s="49"/>
      <c r="J257" s="54"/>
      <c r="K257" s="43"/>
      <c r="L257" s="43"/>
      <c r="M257" s="43"/>
      <c r="N257" s="43"/>
    </row>
    <row r="258" spans="1:14">
      <c r="A258" s="11" t="s">
        <v>298</v>
      </c>
      <c r="B258" s="53"/>
      <c r="C258" s="52"/>
      <c r="D258" s="48"/>
      <c r="E258" s="52"/>
      <c r="F258" s="52"/>
      <c r="G258" s="52"/>
      <c r="H258" s="49"/>
      <c r="I258" s="49"/>
      <c r="J258" s="54"/>
      <c r="K258" s="43"/>
      <c r="L258" s="43"/>
      <c r="M258" s="43"/>
      <c r="N258" s="43"/>
    </row>
    <row r="259" spans="1:14">
      <c r="A259" s="11" t="s">
        <v>299</v>
      </c>
      <c r="B259" s="53"/>
      <c r="C259" s="52"/>
      <c r="D259" s="48"/>
      <c r="E259" s="52"/>
      <c r="F259" s="52"/>
      <c r="G259" s="52"/>
      <c r="H259" s="49"/>
      <c r="I259" s="49"/>
      <c r="J259" s="54"/>
      <c r="K259" s="43"/>
      <c r="L259" s="43"/>
      <c r="M259" s="43"/>
      <c r="N259" s="43"/>
    </row>
    <row r="260" spans="1:14">
      <c r="A260" s="11" t="s">
        <v>300</v>
      </c>
      <c r="B260" s="53"/>
      <c r="C260" s="52"/>
      <c r="D260" s="48"/>
      <c r="E260" s="52"/>
      <c r="F260" s="52"/>
      <c r="G260" s="52"/>
      <c r="H260" s="49"/>
      <c r="I260" s="49"/>
      <c r="J260" s="54"/>
      <c r="K260" s="43"/>
      <c r="L260" s="43"/>
      <c r="M260" s="43"/>
      <c r="N260" s="43"/>
    </row>
    <row r="261" spans="1:14">
      <c r="A261" s="11" t="s">
        <v>301</v>
      </c>
      <c r="B261" s="53"/>
      <c r="C261" s="52"/>
      <c r="D261" s="48"/>
      <c r="E261" s="52"/>
      <c r="F261" s="52"/>
      <c r="G261" s="52"/>
      <c r="H261" s="49"/>
      <c r="I261" s="49"/>
      <c r="J261" s="54"/>
      <c r="K261" s="43"/>
      <c r="L261" s="43"/>
      <c r="M261" s="43"/>
      <c r="N261" s="43"/>
    </row>
    <row r="262" spans="1:14">
      <c r="A262" s="11" t="s">
        <v>302</v>
      </c>
      <c r="B262" s="53"/>
      <c r="C262" s="52"/>
      <c r="D262" s="48"/>
      <c r="E262" s="52"/>
      <c r="F262" s="52"/>
      <c r="G262" s="52"/>
      <c r="H262" s="49"/>
      <c r="I262" s="49"/>
      <c r="J262" s="54"/>
      <c r="K262" s="43"/>
      <c r="L262" s="43"/>
      <c r="M262" s="43"/>
      <c r="N262" s="43"/>
    </row>
    <row r="263" spans="1:14">
      <c r="A263" s="11" t="s">
        <v>303</v>
      </c>
      <c r="B263" s="53"/>
      <c r="C263" s="52"/>
      <c r="D263" s="48"/>
      <c r="E263" s="52"/>
      <c r="F263" s="52"/>
      <c r="G263" s="52"/>
      <c r="H263" s="49"/>
      <c r="I263" s="49"/>
      <c r="J263" s="54"/>
      <c r="K263" s="43"/>
      <c r="L263" s="43"/>
      <c r="M263" s="43"/>
      <c r="N263" s="43"/>
    </row>
    <row r="264" spans="1:14">
      <c r="A264" s="11" t="s">
        <v>304</v>
      </c>
      <c r="B264" s="53"/>
      <c r="C264" s="52"/>
      <c r="D264" s="48"/>
      <c r="E264" s="52"/>
      <c r="F264" s="52"/>
      <c r="G264" s="52"/>
      <c r="H264" s="49"/>
      <c r="I264" s="49"/>
      <c r="J264" s="54"/>
      <c r="K264" s="43"/>
      <c r="L264" s="43"/>
      <c r="M264" s="43"/>
      <c r="N264" s="43"/>
    </row>
    <row r="265" spans="1:14">
      <c r="A265" s="11" t="s">
        <v>305</v>
      </c>
      <c r="B265" s="53"/>
      <c r="C265" s="52"/>
      <c r="D265" s="48"/>
      <c r="E265" s="52"/>
      <c r="F265" s="52"/>
      <c r="G265" s="52"/>
      <c r="H265" s="49"/>
      <c r="I265" s="49"/>
      <c r="J265" s="54"/>
      <c r="K265" s="43"/>
      <c r="L265" s="43"/>
      <c r="M265" s="43"/>
      <c r="N265" s="43"/>
    </row>
    <row r="266" spans="1:14">
      <c r="A266" s="11" t="s">
        <v>306</v>
      </c>
      <c r="B266" s="53"/>
      <c r="C266" s="52"/>
      <c r="D266" s="48"/>
      <c r="E266" s="52"/>
      <c r="F266" s="52"/>
      <c r="G266" s="52"/>
      <c r="H266" s="49"/>
      <c r="I266" s="49"/>
      <c r="J266" s="54"/>
      <c r="K266" s="43"/>
      <c r="L266" s="43"/>
      <c r="M266" s="43"/>
      <c r="N266" s="43"/>
    </row>
    <row r="267" spans="1:14">
      <c r="A267" s="11" t="s">
        <v>307</v>
      </c>
      <c r="B267" s="53"/>
      <c r="C267" s="52"/>
      <c r="D267" s="48"/>
      <c r="E267" s="52"/>
      <c r="F267" s="52"/>
      <c r="G267" s="52"/>
      <c r="H267" s="49"/>
      <c r="I267" s="49"/>
      <c r="J267" s="54"/>
      <c r="K267" s="43"/>
      <c r="L267" s="43"/>
      <c r="M267" s="43"/>
      <c r="N267" s="43"/>
    </row>
    <row r="268" spans="1:14">
      <c r="A268" s="11" t="s">
        <v>308</v>
      </c>
      <c r="B268" s="53"/>
      <c r="C268" s="52"/>
      <c r="D268" s="48"/>
      <c r="E268" s="52"/>
      <c r="F268" s="52"/>
      <c r="G268" s="52"/>
      <c r="H268" s="49"/>
      <c r="I268" s="49"/>
      <c r="J268" s="54"/>
      <c r="K268" s="43"/>
      <c r="L268" s="43"/>
      <c r="M268" s="43"/>
      <c r="N268" s="43"/>
    </row>
    <row r="269" spans="1:14">
      <c r="A269" s="11" t="s">
        <v>309</v>
      </c>
      <c r="B269" s="53"/>
      <c r="C269" s="52"/>
      <c r="D269" s="48"/>
      <c r="E269" s="52"/>
      <c r="F269" s="52"/>
      <c r="G269" s="52"/>
      <c r="H269" s="49"/>
      <c r="I269" s="49"/>
      <c r="J269" s="54"/>
      <c r="K269" s="43"/>
      <c r="L269" s="43"/>
      <c r="M269" s="43"/>
      <c r="N269" s="43"/>
    </row>
    <row r="270" spans="1:14">
      <c r="A270" s="11" t="s">
        <v>310</v>
      </c>
      <c r="B270" s="53"/>
      <c r="C270" s="52"/>
      <c r="D270" s="48"/>
      <c r="E270" s="52"/>
      <c r="F270" s="52"/>
      <c r="G270" s="52"/>
      <c r="H270" s="49"/>
      <c r="I270" s="49"/>
      <c r="J270" s="54"/>
      <c r="K270" s="43"/>
      <c r="L270" s="43"/>
      <c r="M270" s="43"/>
      <c r="N270" s="43"/>
    </row>
    <row r="271" spans="1:14">
      <c r="A271" s="11" t="s">
        <v>311</v>
      </c>
      <c r="B271" s="53"/>
      <c r="C271" s="52"/>
      <c r="D271" s="48"/>
      <c r="E271" s="52"/>
      <c r="F271" s="52"/>
      <c r="G271" s="52"/>
      <c r="H271" s="49"/>
      <c r="I271" s="49"/>
      <c r="J271" s="54"/>
      <c r="K271" s="43"/>
      <c r="L271" s="43"/>
      <c r="M271" s="43"/>
      <c r="N271" s="43"/>
    </row>
    <row r="272" spans="1:14">
      <c r="A272" s="11" t="s">
        <v>312</v>
      </c>
      <c r="B272" s="53"/>
      <c r="C272" s="52"/>
      <c r="D272" s="48"/>
      <c r="E272" s="52"/>
      <c r="F272" s="52"/>
      <c r="G272" s="52"/>
      <c r="H272" s="49"/>
      <c r="I272" s="49"/>
      <c r="J272" s="54"/>
      <c r="K272" s="43"/>
      <c r="L272" s="43"/>
      <c r="M272" s="43"/>
      <c r="N272" s="43"/>
    </row>
    <row r="273" spans="1:14">
      <c r="A273" s="11" t="s">
        <v>313</v>
      </c>
      <c r="B273" s="53"/>
      <c r="C273" s="52"/>
      <c r="D273" s="48"/>
      <c r="E273" s="52"/>
      <c r="F273" s="52"/>
      <c r="G273" s="52"/>
      <c r="H273" s="49"/>
      <c r="I273" s="49"/>
      <c r="J273" s="54"/>
      <c r="K273" s="43"/>
      <c r="L273" s="43"/>
      <c r="M273" s="43"/>
      <c r="N273" s="43"/>
    </row>
    <row r="274" spans="1:14">
      <c r="A274" s="11" t="s">
        <v>314</v>
      </c>
      <c r="B274" s="53"/>
      <c r="C274" s="52"/>
      <c r="D274" s="48"/>
      <c r="E274" s="52"/>
      <c r="F274" s="52"/>
      <c r="G274" s="52"/>
      <c r="H274" s="49"/>
      <c r="I274" s="49"/>
      <c r="J274" s="54"/>
      <c r="K274" s="43"/>
      <c r="L274" s="43"/>
      <c r="M274" s="43"/>
      <c r="N274" s="43"/>
    </row>
    <row r="275" spans="1:14">
      <c r="A275" s="11" t="s">
        <v>315</v>
      </c>
      <c r="B275" s="53"/>
      <c r="C275" s="52"/>
      <c r="D275" s="48"/>
      <c r="E275" s="52"/>
      <c r="F275" s="52"/>
      <c r="G275" s="52"/>
      <c r="H275" s="49"/>
      <c r="I275" s="49"/>
      <c r="J275" s="54"/>
      <c r="K275" s="43"/>
      <c r="L275" s="43"/>
      <c r="M275" s="43"/>
      <c r="N275" s="43"/>
    </row>
    <row r="276" spans="1:14">
      <c r="A276" s="11" t="s">
        <v>316</v>
      </c>
      <c r="B276" s="53"/>
      <c r="C276" s="52"/>
      <c r="D276" s="48"/>
      <c r="E276" s="52"/>
      <c r="F276" s="52"/>
      <c r="G276" s="52"/>
      <c r="H276" s="49"/>
      <c r="I276" s="49"/>
      <c r="J276" s="54"/>
      <c r="K276" s="43"/>
      <c r="L276" s="43"/>
      <c r="M276" s="43"/>
      <c r="N276" s="43"/>
    </row>
    <row r="277" spans="1:14">
      <c r="A277" s="11" t="s">
        <v>317</v>
      </c>
      <c r="B277" s="53"/>
      <c r="C277" s="52"/>
      <c r="D277" s="48"/>
      <c r="E277" s="52"/>
      <c r="F277" s="52"/>
      <c r="G277" s="52"/>
      <c r="H277" s="49"/>
      <c r="I277" s="49"/>
      <c r="J277" s="54"/>
      <c r="K277" s="43"/>
      <c r="L277" s="43"/>
      <c r="M277" s="43"/>
      <c r="N277" s="43"/>
    </row>
    <row r="278" spans="1:14">
      <c r="A278" s="11" t="s">
        <v>318</v>
      </c>
      <c r="B278" s="53"/>
      <c r="C278" s="52"/>
      <c r="D278" s="48"/>
      <c r="E278" s="52"/>
      <c r="F278" s="52"/>
      <c r="G278" s="52"/>
      <c r="H278" s="49"/>
      <c r="I278" s="49"/>
      <c r="J278" s="54"/>
      <c r="K278" s="43"/>
      <c r="L278" s="43"/>
      <c r="M278" s="43"/>
      <c r="N278" s="43"/>
    </row>
    <row r="279" spans="1:14">
      <c r="A279" s="11" t="s">
        <v>319</v>
      </c>
      <c r="B279" s="53"/>
      <c r="C279" s="52"/>
      <c r="D279" s="48"/>
      <c r="E279" s="52"/>
      <c r="F279" s="52"/>
      <c r="G279" s="52"/>
      <c r="H279" s="49"/>
      <c r="I279" s="49"/>
      <c r="J279" s="54"/>
      <c r="K279" s="43"/>
      <c r="L279" s="43"/>
      <c r="M279" s="43"/>
      <c r="N279" s="43"/>
    </row>
    <row r="280" spans="1:14">
      <c r="A280" s="11" t="s">
        <v>320</v>
      </c>
      <c r="B280" s="53"/>
      <c r="C280" s="52"/>
      <c r="D280" s="48"/>
      <c r="E280" s="52"/>
      <c r="F280" s="52"/>
      <c r="G280" s="52"/>
      <c r="H280" s="49"/>
      <c r="I280" s="49"/>
      <c r="J280" s="54"/>
      <c r="K280" s="43"/>
      <c r="L280" s="43"/>
      <c r="M280" s="43"/>
      <c r="N280" s="43"/>
    </row>
    <row r="281" spans="1:14">
      <c r="A281" s="11" t="s">
        <v>321</v>
      </c>
      <c r="B281" s="53"/>
      <c r="C281" s="52"/>
      <c r="D281" s="48"/>
      <c r="E281" s="52"/>
      <c r="F281" s="52"/>
      <c r="G281" s="52"/>
      <c r="H281" s="49"/>
      <c r="I281" s="49"/>
      <c r="J281" s="54"/>
      <c r="K281" s="43"/>
      <c r="L281" s="43"/>
      <c r="M281" s="43"/>
      <c r="N281" s="43"/>
    </row>
    <row r="282" spans="1:14">
      <c r="A282" s="11" t="s">
        <v>322</v>
      </c>
      <c r="B282" s="53"/>
      <c r="C282" s="52"/>
      <c r="D282" s="48"/>
      <c r="E282" s="52"/>
      <c r="F282" s="52"/>
      <c r="G282" s="52"/>
      <c r="H282" s="49"/>
      <c r="I282" s="49"/>
      <c r="J282" s="54"/>
      <c r="K282" s="43"/>
      <c r="L282" s="43"/>
      <c r="M282" s="43"/>
      <c r="N282" s="43"/>
    </row>
    <row r="283" spans="1:14">
      <c r="A283" s="11" t="s">
        <v>323</v>
      </c>
      <c r="B283" s="53"/>
      <c r="C283" s="52"/>
      <c r="D283" s="48"/>
      <c r="E283" s="52"/>
      <c r="F283" s="52"/>
      <c r="G283" s="52"/>
      <c r="H283" s="49"/>
      <c r="I283" s="49"/>
      <c r="J283" s="54"/>
      <c r="K283" s="43"/>
      <c r="L283" s="43"/>
      <c r="M283" s="43"/>
      <c r="N283" s="43"/>
    </row>
    <row r="284" spans="1:14">
      <c r="A284" s="11" t="s">
        <v>324</v>
      </c>
      <c r="B284" s="53"/>
      <c r="C284" s="52"/>
      <c r="D284" s="52"/>
      <c r="E284" s="52"/>
      <c r="F284" s="52"/>
      <c r="G284" s="52"/>
      <c r="H284" s="49"/>
      <c r="I284" s="49"/>
      <c r="J284" s="54"/>
      <c r="K284" s="43"/>
      <c r="L284" s="43"/>
      <c r="M284" s="43"/>
      <c r="N284" s="43"/>
    </row>
    <row r="285" spans="1:14">
      <c r="A285" s="11" t="s">
        <v>325</v>
      </c>
      <c r="B285" s="53"/>
      <c r="C285" s="52"/>
      <c r="D285" s="48"/>
      <c r="E285" s="52"/>
      <c r="F285" s="52"/>
      <c r="G285" s="52"/>
      <c r="H285" s="49"/>
      <c r="I285" s="49"/>
      <c r="J285" s="54"/>
      <c r="K285" s="43"/>
      <c r="L285" s="43"/>
      <c r="M285" s="43"/>
      <c r="N285" s="43"/>
    </row>
    <row r="286" spans="1:14">
      <c r="A286" s="11" t="s">
        <v>326</v>
      </c>
      <c r="B286" s="53"/>
      <c r="C286" s="52"/>
      <c r="D286" s="48"/>
      <c r="E286" s="52"/>
      <c r="F286" s="52"/>
      <c r="G286" s="52"/>
      <c r="H286" s="49"/>
      <c r="I286" s="49"/>
      <c r="J286" s="54"/>
      <c r="K286" s="43"/>
      <c r="L286" s="43"/>
      <c r="M286" s="43"/>
      <c r="N286" s="43"/>
    </row>
    <row r="287" spans="1:14">
      <c r="A287" s="11" t="s">
        <v>327</v>
      </c>
      <c r="B287" s="53"/>
      <c r="C287" s="52"/>
      <c r="D287" s="48"/>
      <c r="E287" s="52"/>
      <c r="F287" s="52"/>
      <c r="G287" s="52"/>
      <c r="H287" s="49"/>
      <c r="I287" s="49"/>
      <c r="J287" s="54"/>
      <c r="K287" s="43"/>
      <c r="L287" s="43"/>
      <c r="M287" s="43"/>
      <c r="N287" s="43"/>
    </row>
    <row r="288" spans="1:14">
      <c r="A288" s="11" t="s">
        <v>328</v>
      </c>
      <c r="B288" s="53"/>
      <c r="C288" s="52"/>
      <c r="D288" s="48"/>
      <c r="E288" s="52"/>
      <c r="F288" s="52"/>
      <c r="G288" s="52"/>
      <c r="H288" s="49"/>
      <c r="I288" s="49"/>
      <c r="J288" s="54"/>
      <c r="K288" s="43"/>
      <c r="L288" s="43"/>
      <c r="M288" s="43"/>
      <c r="N288" s="43"/>
    </row>
    <row r="289" spans="1:14">
      <c r="A289" s="11" t="s">
        <v>329</v>
      </c>
      <c r="B289" s="53"/>
      <c r="C289" s="52"/>
      <c r="D289" s="48"/>
      <c r="E289" s="52"/>
      <c r="F289" s="52"/>
      <c r="G289" s="52"/>
      <c r="H289" s="49"/>
      <c r="I289" s="49"/>
      <c r="J289" s="54"/>
      <c r="K289" s="43"/>
      <c r="L289" s="43"/>
      <c r="M289" s="43"/>
      <c r="N289" s="43"/>
    </row>
    <row r="290" spans="1:14">
      <c r="A290" s="11" t="s">
        <v>330</v>
      </c>
      <c r="B290" s="53"/>
      <c r="C290" s="52"/>
      <c r="D290" s="48"/>
      <c r="E290" s="52"/>
      <c r="F290" s="52"/>
      <c r="G290" s="52"/>
      <c r="H290" s="49"/>
      <c r="I290" s="49"/>
      <c r="J290" s="54"/>
      <c r="K290" s="43"/>
      <c r="L290" s="43"/>
      <c r="M290" s="43"/>
      <c r="N290" s="43"/>
    </row>
    <row r="291" spans="1:14">
      <c r="A291" s="11" t="s">
        <v>331</v>
      </c>
      <c r="B291" s="53"/>
      <c r="C291" s="52"/>
      <c r="D291" s="48"/>
      <c r="E291" s="52"/>
      <c r="F291" s="52"/>
      <c r="G291" s="52"/>
      <c r="H291" s="49"/>
      <c r="I291" s="49"/>
      <c r="J291" s="54"/>
      <c r="K291" s="43"/>
      <c r="L291" s="43"/>
      <c r="M291" s="43"/>
      <c r="N291" s="43"/>
    </row>
    <row r="292" spans="1:14">
      <c r="A292" s="11" t="s">
        <v>332</v>
      </c>
      <c r="B292" s="53"/>
      <c r="C292" s="52"/>
      <c r="D292" s="48"/>
      <c r="E292" s="52"/>
      <c r="F292" s="52"/>
      <c r="G292" s="52"/>
      <c r="H292" s="49"/>
      <c r="I292" s="49"/>
      <c r="J292" s="54"/>
      <c r="K292" s="43"/>
      <c r="L292" s="43"/>
      <c r="M292" s="43"/>
      <c r="N292" s="43"/>
    </row>
    <row r="293" spans="1:14">
      <c r="A293" s="11" t="s">
        <v>333</v>
      </c>
      <c r="B293" s="53"/>
      <c r="C293" s="52"/>
      <c r="D293" s="48"/>
      <c r="E293" s="52"/>
      <c r="F293" s="52"/>
      <c r="G293" s="52"/>
      <c r="H293" s="49"/>
      <c r="I293" s="49"/>
      <c r="J293" s="54"/>
      <c r="K293" s="43"/>
      <c r="L293" s="43"/>
      <c r="M293" s="43"/>
      <c r="N293" s="43"/>
    </row>
    <row r="294" spans="1:14">
      <c r="A294" s="11" t="s">
        <v>334</v>
      </c>
      <c r="B294" s="53"/>
      <c r="C294" s="52"/>
      <c r="D294" s="48"/>
      <c r="E294" s="52"/>
      <c r="F294" s="52"/>
      <c r="G294" s="52"/>
      <c r="H294" s="49"/>
      <c r="I294" s="49"/>
      <c r="J294" s="54"/>
      <c r="K294" s="43"/>
      <c r="L294" s="43"/>
      <c r="M294" s="43"/>
      <c r="N294" s="43"/>
    </row>
    <row r="295" spans="1:14">
      <c r="A295" s="11" t="s">
        <v>335</v>
      </c>
      <c r="B295" s="53"/>
      <c r="C295" s="52"/>
      <c r="D295" s="48"/>
      <c r="E295" s="52"/>
      <c r="F295" s="52"/>
      <c r="G295" s="52"/>
      <c r="H295" s="49"/>
      <c r="I295" s="49"/>
      <c r="J295" s="54"/>
      <c r="K295" s="43"/>
      <c r="L295" s="43"/>
      <c r="M295" s="43"/>
      <c r="N295" s="43"/>
    </row>
    <row r="296" spans="1:14">
      <c r="A296" s="11" t="s">
        <v>336</v>
      </c>
      <c r="B296" s="53"/>
      <c r="C296" s="52"/>
      <c r="D296" s="48"/>
      <c r="E296" s="52"/>
      <c r="F296" s="52"/>
      <c r="G296" s="52"/>
      <c r="H296" s="49"/>
      <c r="I296" s="49"/>
      <c r="J296" s="54"/>
      <c r="K296" s="43"/>
      <c r="L296" s="43"/>
      <c r="M296" s="43"/>
      <c r="N296" s="43"/>
    </row>
    <row r="297" spans="1:14">
      <c r="A297" s="11" t="s">
        <v>337</v>
      </c>
      <c r="B297" s="53"/>
      <c r="C297" s="52"/>
      <c r="D297" s="48"/>
      <c r="E297" s="52"/>
      <c r="F297" s="52"/>
      <c r="G297" s="52"/>
      <c r="H297" s="49"/>
      <c r="I297" s="49"/>
      <c r="J297" s="54"/>
      <c r="K297" s="43"/>
      <c r="L297" s="43"/>
      <c r="M297" s="43"/>
      <c r="N297" s="43"/>
    </row>
    <row r="298" spans="1:14">
      <c r="A298" s="11" t="s">
        <v>338</v>
      </c>
      <c r="B298" s="53"/>
      <c r="C298" s="52"/>
      <c r="D298" s="48"/>
      <c r="E298" s="52"/>
      <c r="F298" s="52"/>
      <c r="G298" s="52"/>
      <c r="H298" s="49"/>
      <c r="I298" s="49"/>
      <c r="J298" s="54"/>
      <c r="K298" s="43"/>
      <c r="L298" s="43"/>
      <c r="M298" s="43"/>
      <c r="N298" s="43"/>
    </row>
    <row r="299" spans="1:14">
      <c r="A299" s="11" t="s">
        <v>339</v>
      </c>
      <c r="B299" s="53"/>
      <c r="C299" s="52"/>
      <c r="D299" s="48"/>
      <c r="E299" s="52"/>
      <c r="F299" s="52"/>
      <c r="G299" s="52"/>
      <c r="H299" s="49"/>
      <c r="I299" s="49"/>
      <c r="J299" s="54"/>
      <c r="K299" s="43"/>
      <c r="L299" s="43"/>
      <c r="M299" s="43"/>
      <c r="N299" s="43"/>
    </row>
    <row r="300" spans="1:14">
      <c r="A300" s="11" t="s">
        <v>340</v>
      </c>
      <c r="B300" s="53"/>
      <c r="C300" s="52"/>
      <c r="D300" s="48"/>
      <c r="E300" s="52"/>
      <c r="F300" s="52"/>
      <c r="G300" s="52"/>
      <c r="H300" s="49"/>
      <c r="I300" s="49"/>
      <c r="J300" s="54"/>
      <c r="K300" s="43"/>
      <c r="L300" s="43"/>
      <c r="M300" s="43"/>
      <c r="N300" s="43"/>
    </row>
    <row r="301" spans="1:14">
      <c r="A301" s="11" t="s">
        <v>341</v>
      </c>
      <c r="B301" s="53"/>
      <c r="C301" s="52"/>
      <c r="D301" s="48"/>
      <c r="E301" s="52"/>
      <c r="F301" s="52"/>
      <c r="G301" s="52"/>
      <c r="H301" s="49"/>
      <c r="I301" s="49"/>
      <c r="J301" s="54"/>
      <c r="K301" s="43"/>
      <c r="L301" s="43"/>
      <c r="M301" s="43"/>
      <c r="N301" s="43"/>
    </row>
    <row r="302" spans="1:14">
      <c r="A302" s="11" t="s">
        <v>342</v>
      </c>
      <c r="B302" s="53"/>
      <c r="C302" s="52"/>
      <c r="D302" s="48"/>
      <c r="E302" s="52"/>
      <c r="F302" s="52"/>
      <c r="G302" s="52"/>
      <c r="H302" s="49"/>
      <c r="I302" s="49"/>
      <c r="J302" s="54"/>
      <c r="K302" s="43"/>
      <c r="L302" s="43"/>
      <c r="M302" s="43"/>
      <c r="N302" s="43"/>
    </row>
    <row r="303" spans="1:14">
      <c r="A303" s="11" t="s">
        <v>343</v>
      </c>
      <c r="B303" s="53"/>
      <c r="C303" s="52"/>
      <c r="D303" s="48"/>
      <c r="E303" s="52"/>
      <c r="F303" s="52"/>
      <c r="G303" s="52"/>
      <c r="H303" s="49"/>
      <c r="I303" s="49"/>
      <c r="J303" s="54"/>
      <c r="K303" s="43"/>
      <c r="L303" s="43"/>
      <c r="M303" s="43"/>
      <c r="N303" s="43"/>
    </row>
    <row r="304" spans="1:14">
      <c r="A304" s="11" t="s">
        <v>344</v>
      </c>
      <c r="B304" s="53"/>
      <c r="C304" s="52"/>
      <c r="D304" s="48"/>
      <c r="E304" s="52"/>
      <c r="F304" s="52"/>
      <c r="G304" s="52"/>
      <c r="H304" s="49"/>
      <c r="I304" s="49"/>
      <c r="J304" s="54"/>
      <c r="K304" s="43"/>
      <c r="L304" s="43"/>
      <c r="M304" s="43"/>
      <c r="N304" s="43"/>
    </row>
    <row r="305" spans="1:14">
      <c r="A305" s="11" t="s">
        <v>345</v>
      </c>
      <c r="B305" s="53"/>
      <c r="C305" s="52"/>
      <c r="D305" s="48"/>
      <c r="E305" s="52"/>
      <c r="F305" s="52"/>
      <c r="G305" s="52"/>
      <c r="H305" s="49"/>
      <c r="I305" s="49"/>
      <c r="J305" s="54"/>
      <c r="K305" s="43"/>
      <c r="L305" s="43"/>
      <c r="M305" s="43"/>
      <c r="N305" s="43"/>
    </row>
    <row r="306" spans="1:14">
      <c r="A306" s="11" t="s">
        <v>346</v>
      </c>
      <c r="B306" s="53"/>
      <c r="C306" s="52"/>
      <c r="D306" s="48"/>
      <c r="E306" s="52"/>
      <c r="F306" s="52"/>
      <c r="G306" s="52"/>
      <c r="H306" s="49"/>
      <c r="I306" s="49"/>
      <c r="J306" s="54"/>
      <c r="K306" s="43"/>
      <c r="L306" s="43"/>
      <c r="M306" s="43"/>
      <c r="N306" s="43"/>
    </row>
    <row r="307" spans="1:14">
      <c r="A307" s="11" t="s">
        <v>347</v>
      </c>
      <c r="B307" s="53"/>
      <c r="C307" s="52"/>
      <c r="D307" s="48"/>
      <c r="E307" s="52"/>
      <c r="F307" s="52"/>
      <c r="G307" s="52"/>
      <c r="H307" s="49"/>
      <c r="I307" s="49"/>
      <c r="J307" s="54"/>
      <c r="K307" s="43"/>
      <c r="L307" s="43"/>
      <c r="M307" s="43"/>
      <c r="N307" s="43"/>
    </row>
    <row r="308" spans="1:14">
      <c r="A308" s="11" t="s">
        <v>348</v>
      </c>
      <c r="B308" s="53"/>
      <c r="C308" s="52"/>
      <c r="D308" s="48"/>
      <c r="E308" s="52"/>
      <c r="F308" s="52"/>
      <c r="G308" s="52"/>
      <c r="H308" s="49"/>
      <c r="I308" s="49"/>
      <c r="J308" s="54"/>
      <c r="K308" s="43"/>
      <c r="L308" s="43"/>
      <c r="M308" s="43"/>
      <c r="N308" s="43"/>
    </row>
    <row r="309" spans="1:14">
      <c r="A309" s="11" t="s">
        <v>349</v>
      </c>
      <c r="B309" s="53"/>
      <c r="C309" s="52"/>
      <c r="D309" s="48"/>
      <c r="E309" s="52"/>
      <c r="F309" s="52"/>
      <c r="G309" s="52"/>
      <c r="H309" s="49"/>
      <c r="I309" s="49"/>
      <c r="J309" s="54"/>
      <c r="K309" s="43"/>
      <c r="L309" s="43"/>
      <c r="M309" s="43"/>
      <c r="N309" s="43"/>
    </row>
    <row r="310" spans="1:14">
      <c r="A310" s="11" t="s">
        <v>350</v>
      </c>
      <c r="B310" s="53"/>
      <c r="C310" s="52"/>
      <c r="D310" s="48"/>
      <c r="E310" s="52"/>
      <c r="F310" s="52"/>
      <c r="G310" s="52"/>
      <c r="H310" s="49"/>
      <c r="I310" s="49"/>
      <c r="J310" s="54"/>
      <c r="K310" s="43"/>
      <c r="L310" s="43"/>
      <c r="M310" s="43"/>
      <c r="N310" s="43"/>
    </row>
    <row r="311" spans="1:14">
      <c r="A311" s="11" t="s">
        <v>351</v>
      </c>
      <c r="B311" s="53"/>
      <c r="C311" s="52"/>
      <c r="D311" s="48"/>
      <c r="E311" s="52"/>
      <c r="F311" s="52"/>
      <c r="G311" s="52"/>
      <c r="H311" s="49"/>
      <c r="I311" s="49"/>
      <c r="J311" s="54"/>
      <c r="K311" s="43"/>
      <c r="L311" s="43"/>
      <c r="M311" s="43"/>
      <c r="N311" s="43"/>
    </row>
    <row r="312" spans="1:14">
      <c r="A312" s="11" t="s">
        <v>352</v>
      </c>
      <c r="B312" s="53"/>
      <c r="C312" s="52"/>
      <c r="D312" s="48"/>
      <c r="E312" s="52"/>
      <c r="F312" s="52"/>
      <c r="G312" s="52"/>
      <c r="H312" s="49"/>
      <c r="I312" s="49"/>
      <c r="J312" s="54"/>
      <c r="K312" s="43"/>
      <c r="L312" s="43"/>
      <c r="M312" s="43"/>
      <c r="N312" s="43"/>
    </row>
    <row r="313" spans="1:14">
      <c r="A313" s="11" t="s">
        <v>353</v>
      </c>
      <c r="B313" s="53"/>
      <c r="C313" s="52"/>
      <c r="D313" s="48"/>
      <c r="E313" s="52"/>
      <c r="F313" s="52"/>
      <c r="G313" s="52"/>
      <c r="H313" s="49"/>
      <c r="I313" s="49"/>
      <c r="J313" s="54"/>
      <c r="K313" s="43"/>
      <c r="L313" s="43"/>
      <c r="M313" s="43"/>
      <c r="N313" s="43"/>
    </row>
    <row r="314" spans="1:14">
      <c r="A314" s="11" t="s">
        <v>354</v>
      </c>
      <c r="B314" s="53"/>
      <c r="C314" s="52"/>
      <c r="D314" s="48"/>
      <c r="E314" s="52"/>
      <c r="F314" s="52"/>
      <c r="G314" s="52"/>
      <c r="H314" s="49"/>
      <c r="I314" s="49"/>
      <c r="J314" s="54"/>
      <c r="K314" s="43"/>
      <c r="L314" s="43"/>
      <c r="M314" s="43"/>
      <c r="N314" s="43"/>
    </row>
    <row r="315" spans="1:14">
      <c r="A315" s="11" t="s">
        <v>355</v>
      </c>
      <c r="B315" s="53"/>
      <c r="C315" s="52"/>
      <c r="D315" s="48"/>
      <c r="E315" s="52"/>
      <c r="F315" s="52"/>
      <c r="G315" s="52"/>
      <c r="H315" s="49"/>
      <c r="I315" s="49"/>
      <c r="J315" s="54"/>
      <c r="K315" s="43"/>
      <c r="L315" s="43"/>
      <c r="M315" s="43"/>
      <c r="N315" s="43"/>
    </row>
    <row r="316" spans="1:14">
      <c r="A316" s="11" t="s">
        <v>356</v>
      </c>
      <c r="B316" s="53"/>
      <c r="C316" s="52"/>
      <c r="D316" s="48"/>
      <c r="E316" s="52"/>
      <c r="F316" s="52"/>
      <c r="G316" s="52"/>
      <c r="H316" s="49"/>
      <c r="I316" s="49"/>
      <c r="J316" s="54"/>
      <c r="K316" s="43"/>
      <c r="L316" s="43"/>
      <c r="M316" s="43"/>
      <c r="N316" s="43"/>
    </row>
    <row r="317" spans="1:14">
      <c r="A317" s="11" t="s">
        <v>357</v>
      </c>
      <c r="B317" s="53"/>
      <c r="C317" s="52"/>
      <c r="D317" s="48"/>
      <c r="E317" s="52"/>
      <c r="F317" s="52"/>
      <c r="G317" s="52"/>
      <c r="H317" s="49"/>
      <c r="I317" s="49"/>
      <c r="J317" s="54"/>
      <c r="K317" s="43"/>
      <c r="L317" s="43"/>
      <c r="M317" s="43"/>
      <c r="N317" s="43"/>
    </row>
    <row r="318" spans="1:14">
      <c r="A318" s="11" t="s">
        <v>358</v>
      </c>
      <c r="B318" s="53"/>
      <c r="C318" s="52"/>
      <c r="D318" s="48"/>
      <c r="E318" s="52"/>
      <c r="F318" s="52"/>
      <c r="G318" s="52"/>
      <c r="H318" s="49"/>
      <c r="I318" s="49"/>
      <c r="J318" s="54"/>
      <c r="K318" s="43"/>
      <c r="L318" s="43"/>
      <c r="M318" s="43"/>
      <c r="N318" s="43"/>
    </row>
    <row r="319" spans="1:14">
      <c r="A319" s="11" t="s">
        <v>359</v>
      </c>
      <c r="B319" s="53"/>
      <c r="C319" s="52"/>
      <c r="D319" s="48"/>
      <c r="E319" s="52"/>
      <c r="F319" s="52"/>
      <c r="G319" s="52"/>
      <c r="H319" s="49"/>
      <c r="I319" s="49"/>
      <c r="J319" s="54"/>
      <c r="K319" s="43"/>
      <c r="L319" s="43"/>
      <c r="M319" s="43"/>
      <c r="N319" s="43"/>
    </row>
    <row r="320" spans="1:14">
      <c r="A320" s="11" t="s">
        <v>360</v>
      </c>
      <c r="B320" s="53"/>
      <c r="C320" s="52"/>
      <c r="D320" s="48"/>
      <c r="E320" s="52"/>
      <c r="F320" s="52"/>
      <c r="G320" s="52"/>
      <c r="H320" s="49"/>
      <c r="I320" s="49"/>
      <c r="J320" s="54"/>
      <c r="K320" s="43"/>
      <c r="L320" s="43"/>
      <c r="M320" s="43"/>
      <c r="N320" s="43"/>
    </row>
    <row r="321" spans="1:14">
      <c r="A321" s="11" t="s">
        <v>361</v>
      </c>
      <c r="B321" s="53"/>
      <c r="C321" s="52"/>
      <c r="D321" s="48"/>
      <c r="E321" s="52"/>
      <c r="F321" s="52"/>
      <c r="G321" s="52"/>
      <c r="H321" s="49"/>
      <c r="I321" s="49"/>
      <c r="J321" s="54"/>
      <c r="K321" s="43"/>
      <c r="L321" s="43"/>
      <c r="M321" s="43"/>
      <c r="N321" s="43"/>
    </row>
    <row r="322" spans="1:14">
      <c r="A322" s="11" t="s">
        <v>362</v>
      </c>
      <c r="B322" s="53"/>
      <c r="C322" s="52"/>
      <c r="D322" s="48"/>
      <c r="E322" s="52"/>
      <c r="F322" s="52"/>
      <c r="G322" s="52"/>
      <c r="H322" s="49"/>
      <c r="I322" s="49"/>
      <c r="J322" s="54"/>
      <c r="K322" s="43"/>
      <c r="L322" s="43"/>
      <c r="M322" s="43"/>
      <c r="N322" s="43"/>
    </row>
    <row r="323" spans="1:14">
      <c r="A323" s="11" t="s">
        <v>363</v>
      </c>
      <c r="B323" s="53"/>
      <c r="C323" s="52"/>
      <c r="D323" s="48"/>
      <c r="E323" s="52"/>
      <c r="F323" s="52"/>
      <c r="G323" s="52"/>
      <c r="H323" s="49"/>
      <c r="I323" s="49"/>
      <c r="J323" s="54"/>
      <c r="K323" s="43"/>
      <c r="L323" s="43"/>
      <c r="M323" s="43"/>
      <c r="N323" s="43"/>
    </row>
    <row r="324" spans="1:14">
      <c r="A324" s="11" t="s">
        <v>364</v>
      </c>
      <c r="B324" s="53"/>
      <c r="C324" s="52"/>
      <c r="D324" s="48"/>
      <c r="E324" s="52"/>
      <c r="F324" s="52"/>
      <c r="G324" s="52"/>
      <c r="H324" s="49"/>
      <c r="I324" s="49"/>
      <c r="J324" s="54"/>
      <c r="K324" s="43"/>
      <c r="L324" s="43"/>
      <c r="M324" s="43"/>
      <c r="N324" s="43"/>
    </row>
    <row r="325" spans="1:14">
      <c r="A325" s="11" t="s">
        <v>365</v>
      </c>
      <c r="B325" s="53"/>
      <c r="C325" s="52"/>
      <c r="D325" s="48"/>
      <c r="E325" s="52"/>
      <c r="F325" s="52"/>
      <c r="G325" s="52"/>
      <c r="H325" s="49"/>
      <c r="I325" s="49"/>
      <c r="J325" s="54"/>
      <c r="K325" s="43"/>
      <c r="L325" s="43"/>
      <c r="M325" s="43"/>
      <c r="N325" s="43"/>
    </row>
    <row r="326" spans="1:14">
      <c r="A326" s="11" t="s">
        <v>366</v>
      </c>
      <c r="B326" s="53"/>
      <c r="C326" s="52"/>
      <c r="D326" s="48"/>
      <c r="E326" s="52"/>
      <c r="F326" s="52"/>
      <c r="G326" s="52"/>
      <c r="H326" s="49"/>
      <c r="I326" s="49"/>
      <c r="J326" s="54"/>
      <c r="K326" s="43"/>
      <c r="L326" s="43"/>
      <c r="M326" s="43"/>
      <c r="N326" s="43"/>
    </row>
    <row r="327" spans="1:14">
      <c r="A327" s="11" t="s">
        <v>367</v>
      </c>
      <c r="B327" s="53"/>
      <c r="C327" s="52"/>
      <c r="D327" s="48"/>
      <c r="E327" s="52"/>
      <c r="F327" s="52"/>
      <c r="G327" s="52"/>
      <c r="H327" s="49"/>
      <c r="I327" s="49"/>
      <c r="J327" s="54"/>
      <c r="K327" s="43"/>
      <c r="L327" s="43"/>
      <c r="M327" s="43"/>
      <c r="N327" s="43"/>
    </row>
    <row r="328" spans="1:14">
      <c r="A328" s="11" t="s">
        <v>368</v>
      </c>
      <c r="B328" s="53"/>
      <c r="C328" s="52"/>
      <c r="D328" s="48"/>
      <c r="E328" s="52"/>
      <c r="F328" s="52"/>
      <c r="G328" s="52"/>
      <c r="H328" s="49"/>
      <c r="I328" s="49"/>
      <c r="J328" s="54"/>
      <c r="K328" s="43"/>
      <c r="L328" s="43"/>
      <c r="M328" s="43"/>
      <c r="N328" s="43"/>
    </row>
    <row r="329" spans="1:14">
      <c r="A329" s="11" t="s">
        <v>369</v>
      </c>
      <c r="B329" s="53"/>
      <c r="C329" s="52"/>
      <c r="D329" s="48"/>
      <c r="E329" s="52"/>
      <c r="F329" s="52"/>
      <c r="G329" s="52"/>
      <c r="H329" s="49"/>
      <c r="I329" s="49"/>
      <c r="J329" s="54"/>
      <c r="K329" s="43"/>
      <c r="L329" s="43"/>
      <c r="M329" s="43"/>
      <c r="N329" s="43"/>
    </row>
    <row r="330" spans="1:14">
      <c r="A330" s="11" t="s">
        <v>370</v>
      </c>
      <c r="B330" s="53"/>
      <c r="C330" s="52"/>
      <c r="D330" s="48"/>
      <c r="E330" s="52"/>
      <c r="F330" s="52"/>
      <c r="G330" s="52"/>
      <c r="H330" s="49"/>
      <c r="I330" s="49"/>
      <c r="J330" s="54"/>
      <c r="K330" s="43"/>
      <c r="L330" s="43"/>
      <c r="M330" s="43"/>
      <c r="N330" s="43"/>
    </row>
    <row r="331" spans="1:14">
      <c r="A331" s="11" t="s">
        <v>371</v>
      </c>
      <c r="B331" s="53"/>
      <c r="C331" s="52"/>
      <c r="D331" s="48"/>
      <c r="E331" s="52"/>
      <c r="F331" s="52"/>
      <c r="G331" s="52"/>
      <c r="H331" s="49"/>
      <c r="I331" s="49"/>
      <c r="J331" s="54"/>
      <c r="K331" s="43"/>
      <c r="L331" s="43"/>
      <c r="M331" s="43"/>
      <c r="N331" s="43"/>
    </row>
    <row r="332" spans="1:14">
      <c r="A332" s="11" t="s">
        <v>372</v>
      </c>
      <c r="B332" s="43"/>
      <c r="C332" s="43"/>
      <c r="D332" s="43"/>
      <c r="E332" s="43"/>
      <c r="F332" s="43"/>
      <c r="G332" s="43"/>
      <c r="H332" s="43"/>
      <c r="I332" s="43"/>
      <c r="J332" s="49"/>
      <c r="K332" s="43"/>
      <c r="L332" s="43"/>
      <c r="M332" s="43"/>
      <c r="N332" s="43"/>
    </row>
    <row r="333" spans="1:14">
      <c r="A333" s="11" t="s">
        <v>373</v>
      </c>
      <c r="B333" s="43"/>
      <c r="C333" s="43"/>
      <c r="D333" s="43"/>
      <c r="E333" s="43"/>
      <c r="F333" s="43"/>
      <c r="G333" s="43"/>
      <c r="H333" s="43"/>
      <c r="I333" s="43"/>
      <c r="J333" s="49"/>
      <c r="K333" s="43"/>
      <c r="L333" s="43"/>
      <c r="M333" s="43"/>
      <c r="N333" s="43"/>
    </row>
    <row r="334" spans="1:14">
      <c r="A334" s="11" t="s">
        <v>374</v>
      </c>
      <c r="B334" s="43"/>
      <c r="C334" s="43"/>
      <c r="D334" s="43"/>
      <c r="E334" s="43"/>
      <c r="F334" s="43"/>
      <c r="G334" s="43"/>
      <c r="H334" s="43"/>
      <c r="I334" s="43"/>
      <c r="J334" s="49"/>
      <c r="K334" s="43"/>
      <c r="L334" s="43"/>
      <c r="M334" s="43"/>
      <c r="N334" s="43"/>
    </row>
    <row r="335" spans="1:14">
      <c r="A335" s="11" t="s">
        <v>375</v>
      </c>
      <c r="B335" s="43"/>
      <c r="C335" s="43"/>
      <c r="D335" s="43"/>
      <c r="E335" s="43"/>
      <c r="F335" s="43"/>
      <c r="G335" s="43"/>
      <c r="H335" s="43"/>
      <c r="I335" s="43"/>
      <c r="J335" s="49"/>
      <c r="K335" s="43"/>
      <c r="L335" s="43"/>
      <c r="M335" s="43"/>
      <c r="N335" s="43"/>
    </row>
    <row r="336" spans="1:14">
      <c r="A336" s="11" t="s">
        <v>376</v>
      </c>
      <c r="B336" s="43"/>
      <c r="C336" s="43"/>
      <c r="D336" s="43"/>
      <c r="E336" s="43"/>
      <c r="F336" s="43"/>
      <c r="G336" s="43"/>
      <c r="H336" s="43"/>
      <c r="I336" s="43"/>
      <c r="J336" s="49"/>
      <c r="K336" s="43"/>
      <c r="L336" s="43"/>
      <c r="M336" s="43"/>
      <c r="N336" s="43"/>
    </row>
    <row r="337" spans="1:14">
      <c r="A337" s="11" t="s">
        <v>377</v>
      </c>
      <c r="B337" s="43"/>
      <c r="C337" s="43"/>
      <c r="D337" s="43"/>
      <c r="E337" s="43"/>
      <c r="F337" s="43"/>
      <c r="G337" s="43"/>
      <c r="H337" s="43"/>
      <c r="I337" s="43"/>
      <c r="J337" s="49"/>
      <c r="K337" s="43"/>
      <c r="L337" s="43"/>
      <c r="M337" s="43"/>
      <c r="N337" s="43"/>
    </row>
    <row r="338" spans="1:14">
      <c r="A338" s="11" t="s">
        <v>378</v>
      </c>
      <c r="B338" s="43"/>
      <c r="C338" s="43"/>
      <c r="D338" s="43"/>
      <c r="E338" s="43"/>
      <c r="F338" s="43"/>
      <c r="G338" s="43"/>
      <c r="H338" s="43"/>
      <c r="I338" s="43"/>
      <c r="J338" s="49"/>
      <c r="K338" s="43"/>
      <c r="L338" s="43"/>
      <c r="M338" s="43"/>
      <c r="N338" s="43"/>
    </row>
    <row r="339" spans="1:14">
      <c r="A339" s="11" t="s">
        <v>379</v>
      </c>
      <c r="B339" s="43"/>
      <c r="C339" s="43"/>
      <c r="D339" s="43"/>
      <c r="E339" s="43"/>
      <c r="F339" s="43"/>
      <c r="G339" s="43"/>
      <c r="H339" s="43"/>
      <c r="I339" s="43"/>
      <c r="J339" s="49"/>
      <c r="K339" s="43"/>
      <c r="L339" s="43"/>
      <c r="M339" s="43"/>
      <c r="N339" s="43"/>
    </row>
    <row r="340" spans="1:14">
      <c r="A340" s="11" t="s">
        <v>380</v>
      </c>
      <c r="B340" s="43"/>
      <c r="C340" s="43"/>
      <c r="D340" s="43"/>
      <c r="E340" s="43"/>
      <c r="F340" s="43"/>
      <c r="G340" s="43"/>
      <c r="H340" s="43"/>
      <c r="I340" s="43"/>
      <c r="J340" s="49"/>
      <c r="K340" s="43"/>
      <c r="L340" s="43"/>
      <c r="M340" s="43"/>
      <c r="N340" s="43"/>
    </row>
    <row r="341" spans="1:14">
      <c r="A341" s="11" t="s">
        <v>381</v>
      </c>
      <c r="B341" s="43"/>
      <c r="C341" s="43"/>
      <c r="D341" s="43"/>
      <c r="E341" s="43"/>
      <c r="F341" s="43"/>
      <c r="G341" s="43"/>
      <c r="H341" s="43"/>
      <c r="I341" s="43"/>
      <c r="J341" s="49"/>
      <c r="K341" s="43"/>
      <c r="L341" s="43"/>
      <c r="M341" s="43"/>
      <c r="N341" s="43"/>
    </row>
    <row r="342" spans="1:14">
      <c r="A342" s="11" t="s">
        <v>382</v>
      </c>
      <c r="B342" s="43"/>
      <c r="C342" s="43"/>
      <c r="D342" s="43"/>
      <c r="E342" s="43"/>
      <c r="F342" s="43"/>
      <c r="G342" s="43"/>
      <c r="H342" s="43"/>
      <c r="I342" s="43"/>
      <c r="J342" s="49"/>
      <c r="K342" s="43"/>
      <c r="L342" s="43"/>
      <c r="M342" s="43"/>
      <c r="N342" s="43"/>
    </row>
    <row r="343" spans="1:14">
      <c r="A343" s="11" t="s">
        <v>383</v>
      </c>
      <c r="B343" s="43"/>
      <c r="C343" s="43"/>
      <c r="D343" s="43"/>
      <c r="E343" s="43"/>
      <c r="F343" s="43"/>
      <c r="G343" s="43"/>
      <c r="H343" s="43"/>
      <c r="I343" s="43"/>
      <c r="J343" s="49"/>
      <c r="K343" s="43"/>
      <c r="L343" s="43"/>
      <c r="M343" s="43"/>
      <c r="N343" s="43"/>
    </row>
    <row r="344" spans="1:14">
      <c r="A344" s="11" t="s">
        <v>384</v>
      </c>
      <c r="B344" s="43"/>
      <c r="C344" s="43"/>
      <c r="D344" s="43"/>
      <c r="E344" s="43"/>
      <c r="F344" s="43"/>
      <c r="G344" s="43"/>
      <c r="H344" s="43"/>
      <c r="I344" s="43"/>
      <c r="J344" s="49"/>
      <c r="K344" s="43"/>
      <c r="L344" s="43"/>
      <c r="M344" s="43"/>
      <c r="N344" s="43"/>
    </row>
    <row r="345" spans="1:14">
      <c r="A345" s="11" t="s">
        <v>385</v>
      </c>
      <c r="B345" s="43"/>
      <c r="C345" s="43"/>
      <c r="D345" s="43"/>
      <c r="E345" s="43"/>
      <c r="F345" s="43"/>
      <c r="G345" s="43"/>
      <c r="H345" s="43"/>
      <c r="I345" s="43"/>
      <c r="J345" s="49"/>
      <c r="K345" s="43"/>
      <c r="L345" s="43"/>
      <c r="M345" s="43"/>
      <c r="N345" s="43"/>
    </row>
    <row r="346" spans="1:14">
      <c r="A346" s="11" t="s">
        <v>386</v>
      </c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</row>
    <row r="347" spans="1:14">
      <c r="A347" s="11" t="s">
        <v>387</v>
      </c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</row>
    <row r="348" spans="1:14">
      <c r="A348" s="11" t="s">
        <v>388</v>
      </c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</row>
    <row r="349" spans="1:14">
      <c r="A349" s="11" t="s">
        <v>389</v>
      </c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</row>
    <row r="350" spans="1:14">
      <c r="A350" s="11" t="s">
        <v>390</v>
      </c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</row>
    <row r="351" spans="1:14">
      <c r="A351" s="11" t="s">
        <v>391</v>
      </c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</row>
    <row r="352" spans="1:14">
      <c r="A352" s="11" t="s">
        <v>392</v>
      </c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</row>
    <row r="353" spans="1:14">
      <c r="A353" s="11" t="s">
        <v>393</v>
      </c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</row>
    <row r="354" spans="1:14">
      <c r="A354" s="11" t="s">
        <v>394</v>
      </c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</row>
    <row r="355" spans="1:14">
      <c r="A355" s="11" t="s">
        <v>395</v>
      </c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</row>
    <row r="356" spans="1:14">
      <c r="A356" s="11" t="s">
        <v>396</v>
      </c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</row>
    <row r="357" spans="1:14">
      <c r="A357" s="11" t="s">
        <v>397</v>
      </c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</row>
    <row r="358" spans="1:14">
      <c r="A358" s="11" t="s">
        <v>398</v>
      </c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</row>
    <row r="359" spans="1:14">
      <c r="A359" s="11" t="s">
        <v>399</v>
      </c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</row>
    <row r="360" spans="1:14">
      <c r="A360" s="11" t="s">
        <v>400</v>
      </c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</row>
    <row r="361" spans="1:14">
      <c r="A361" s="11" t="s">
        <v>401</v>
      </c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</row>
    <row r="362" spans="1:14">
      <c r="A362" s="11" t="s">
        <v>402</v>
      </c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</row>
    <row r="363" spans="1:14">
      <c r="A363" s="11" t="s">
        <v>403</v>
      </c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</row>
    <row r="364" spans="1:14">
      <c r="A364" s="11" t="s">
        <v>404</v>
      </c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</row>
    <row r="365" spans="1:14">
      <c r="A365" s="11" t="s">
        <v>405</v>
      </c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</row>
    <row r="366" spans="1:14">
      <c r="A366" s="11" t="s">
        <v>406</v>
      </c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</row>
    <row r="367" spans="1:14">
      <c r="A367" s="11" t="s">
        <v>407</v>
      </c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</row>
    <row r="368" spans="1:14">
      <c r="A368" s="11" t="s">
        <v>408</v>
      </c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</row>
    <row r="369" spans="1:14">
      <c r="A369" s="11" t="s">
        <v>409</v>
      </c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</row>
    <row r="370" spans="1:14">
      <c r="A370" s="11" t="s">
        <v>410</v>
      </c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</row>
    <row r="371" spans="1:14">
      <c r="A371" s="11" t="s">
        <v>411</v>
      </c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</row>
    <row r="372" spans="1:14">
      <c r="A372" s="11" t="s">
        <v>412</v>
      </c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</row>
    <row r="373" spans="1:14">
      <c r="A373" s="11" t="s">
        <v>413</v>
      </c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</row>
    <row r="374" spans="1:14">
      <c r="A374" s="11" t="s">
        <v>414</v>
      </c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</row>
    <row r="375" spans="1:14">
      <c r="A375" s="11" t="s">
        <v>415</v>
      </c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</row>
    <row r="376" spans="1:14">
      <c r="A376" s="11" t="s">
        <v>416</v>
      </c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</row>
    <row r="377" spans="1:14">
      <c r="A377" s="11" t="s">
        <v>417</v>
      </c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</row>
    <row r="378" spans="1:14">
      <c r="A378" s="11" t="s">
        <v>418</v>
      </c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</row>
    <row r="379" spans="1:14">
      <c r="A379" s="11" t="s">
        <v>419</v>
      </c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</row>
    <row r="380" spans="1:14">
      <c r="A380" s="11" t="s">
        <v>420</v>
      </c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</row>
    <row r="381" spans="1:14">
      <c r="A381" s="11" t="s">
        <v>421</v>
      </c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</row>
    <row r="382" spans="1:14">
      <c r="A382" s="11" t="s">
        <v>422</v>
      </c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</row>
    <row r="383" spans="1:14">
      <c r="A383" s="11" t="s">
        <v>423</v>
      </c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</row>
    <row r="384" spans="1:14">
      <c r="A384" s="11" t="s">
        <v>424</v>
      </c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</row>
    <row r="385" spans="1:14">
      <c r="A385" s="11" t="s">
        <v>425</v>
      </c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</row>
    <row r="386" spans="1:14">
      <c r="A386" s="11" t="s">
        <v>426</v>
      </c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</row>
    <row r="387" spans="1:14">
      <c r="A387" s="11" t="s">
        <v>427</v>
      </c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</row>
    <row r="388" spans="1:14">
      <c r="A388" s="11" t="s">
        <v>428</v>
      </c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</row>
    <row r="389" spans="1:14">
      <c r="A389" s="11" t="s">
        <v>429</v>
      </c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</row>
    <row r="390" spans="1:14">
      <c r="A390" s="11" t="s">
        <v>430</v>
      </c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</row>
    <row r="391" spans="1:14">
      <c r="A391" s="11" t="s">
        <v>431</v>
      </c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</row>
    <row r="392" spans="1:14">
      <c r="A392" s="11" t="s">
        <v>432</v>
      </c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</row>
    <row r="393" spans="1:14">
      <c r="A393" s="11" t="s">
        <v>433</v>
      </c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</row>
    <row r="394" spans="1:14">
      <c r="A394" s="11" t="s">
        <v>434</v>
      </c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</row>
    <row r="395" spans="1:14">
      <c r="A395" s="11" t="s">
        <v>435</v>
      </c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</row>
    <row r="396" spans="1:14">
      <c r="A396" s="11" t="s">
        <v>436</v>
      </c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</row>
    <row r="397" spans="1:14">
      <c r="A397" s="11" t="s">
        <v>437</v>
      </c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</row>
    <row r="398" spans="1:14">
      <c r="A398" s="11" t="s">
        <v>438</v>
      </c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</row>
    <row r="399" spans="1:14">
      <c r="A399" s="11" t="s">
        <v>439</v>
      </c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</row>
    <row r="400" spans="1:14">
      <c r="A400" s="11" t="s">
        <v>440</v>
      </c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</row>
    <row r="401" spans="1:14">
      <c r="A401" s="11" t="s">
        <v>441</v>
      </c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</row>
    <row r="402" spans="1:14">
      <c r="A402" s="11" t="s">
        <v>442</v>
      </c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</row>
    <row r="403" spans="1:14">
      <c r="A403" s="11" t="s">
        <v>443</v>
      </c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</row>
    <row r="404" spans="1:14">
      <c r="A404" s="11" t="s">
        <v>444</v>
      </c>
      <c r="B404" s="43"/>
      <c r="C404" s="43"/>
      <c r="D404" s="43"/>
      <c r="E404" s="43"/>
      <c r="F404" s="43"/>
      <c r="G404" s="43"/>
      <c r="H404" s="43"/>
      <c r="I404" s="43"/>
      <c r="J404" s="43"/>
    </row>
    <row r="405" spans="1:14">
      <c r="A405" s="11" t="s">
        <v>445</v>
      </c>
      <c r="B405" s="43"/>
      <c r="C405" s="43"/>
      <c r="D405" s="43"/>
      <c r="E405" s="43"/>
      <c r="F405" s="43"/>
      <c r="G405" s="43"/>
      <c r="H405" s="43"/>
      <c r="I405" s="43"/>
      <c r="J405" s="43"/>
    </row>
    <row r="406" spans="1:14">
      <c r="A406" s="11" t="s">
        <v>446</v>
      </c>
      <c r="B406" s="43"/>
      <c r="C406" s="43"/>
      <c r="D406" s="43"/>
      <c r="E406" s="43"/>
      <c r="F406" s="43"/>
      <c r="G406" s="43"/>
      <c r="H406" s="43"/>
      <c r="I406" s="43"/>
      <c r="J406" s="43"/>
    </row>
    <row r="407" spans="1:14">
      <c r="A407" s="11" t="s">
        <v>447</v>
      </c>
      <c r="B407" s="43"/>
      <c r="C407" s="43"/>
      <c r="D407" s="43"/>
      <c r="E407" s="43"/>
      <c r="F407" s="43"/>
      <c r="G407" s="43"/>
      <c r="H407" s="43"/>
      <c r="I407" s="43"/>
      <c r="J407" s="43"/>
    </row>
    <row r="408" spans="1:14">
      <c r="A408" s="11" t="s">
        <v>448</v>
      </c>
      <c r="B408" s="43"/>
      <c r="C408" s="43"/>
      <c r="D408" s="43"/>
      <c r="E408" s="43"/>
      <c r="F408" s="43"/>
      <c r="G408" s="43"/>
      <c r="H408" s="43"/>
      <c r="I408" s="43"/>
      <c r="J408" s="43"/>
    </row>
    <row r="409" spans="1:14">
      <c r="A409" s="11" t="s">
        <v>449</v>
      </c>
      <c r="B409" s="43"/>
      <c r="C409" s="43"/>
      <c r="D409" s="43"/>
      <c r="E409" s="43"/>
      <c r="F409" s="43"/>
      <c r="G409" s="43"/>
      <c r="H409" s="43"/>
      <c r="I409" s="43"/>
      <c r="J409" s="43"/>
    </row>
    <row r="410" spans="1:14">
      <c r="A410" s="11" t="s">
        <v>450</v>
      </c>
      <c r="B410" s="43"/>
      <c r="C410" s="43"/>
      <c r="D410" s="43"/>
      <c r="E410" s="43"/>
      <c r="F410" s="43"/>
      <c r="G410" s="43"/>
      <c r="H410" s="43"/>
      <c r="I410" s="43"/>
      <c r="J410" s="43"/>
    </row>
    <row r="411" spans="1:14">
      <c r="A411" s="11" t="s">
        <v>451</v>
      </c>
      <c r="B411" s="43"/>
      <c r="C411" s="43"/>
      <c r="D411" s="43"/>
      <c r="E411" s="43"/>
      <c r="F411" s="43"/>
      <c r="G411" s="43"/>
      <c r="H411" s="43"/>
      <c r="I411" s="43"/>
      <c r="J411" s="43"/>
    </row>
    <row r="412" spans="1:14">
      <c r="A412" s="11" t="s">
        <v>452</v>
      </c>
      <c r="B412" s="43"/>
      <c r="C412" s="43"/>
      <c r="D412" s="43"/>
      <c r="E412" s="43"/>
      <c r="F412" s="43"/>
      <c r="G412" s="43"/>
      <c r="H412" s="43"/>
      <c r="I412" s="43"/>
      <c r="J412" s="43"/>
    </row>
    <row r="413" spans="1:14">
      <c r="A413" s="11" t="s">
        <v>453</v>
      </c>
      <c r="B413" s="43"/>
      <c r="C413" s="43"/>
      <c r="D413" s="43"/>
      <c r="E413" s="43"/>
      <c r="F413" s="43"/>
      <c r="G413" s="43"/>
      <c r="H413" s="43"/>
      <c r="I413" s="43"/>
      <c r="J413" s="43"/>
    </row>
    <row r="414" spans="1:14">
      <c r="A414" s="11" t="s">
        <v>454</v>
      </c>
      <c r="B414" s="43"/>
      <c r="C414" s="43"/>
      <c r="D414" s="43"/>
      <c r="E414" s="43"/>
      <c r="F414" s="43"/>
      <c r="G414" s="43"/>
      <c r="H414" s="43"/>
      <c r="I414" s="43"/>
      <c r="J414" s="43"/>
    </row>
    <row r="415" spans="1:14">
      <c r="A415" s="11" t="s">
        <v>455</v>
      </c>
      <c r="B415" s="43"/>
      <c r="C415" s="43"/>
      <c r="D415" s="43"/>
      <c r="E415" s="43"/>
      <c r="F415" s="43"/>
      <c r="G415" s="43"/>
      <c r="H415" s="43"/>
      <c r="I415" s="43"/>
      <c r="J415" s="43"/>
    </row>
    <row r="416" spans="1:14">
      <c r="A416" s="11" t="s">
        <v>456</v>
      </c>
      <c r="B416" s="43"/>
      <c r="C416" s="43"/>
      <c r="D416" s="43"/>
      <c r="E416" s="43"/>
      <c r="F416" s="43"/>
      <c r="G416" s="43"/>
      <c r="H416" s="43"/>
      <c r="I416" s="43"/>
      <c r="J416" s="43"/>
    </row>
    <row r="417" spans="1:10">
      <c r="A417" s="11" t="s">
        <v>457</v>
      </c>
      <c r="B417" s="43"/>
      <c r="C417" s="43"/>
      <c r="D417" s="43"/>
      <c r="E417" s="43"/>
      <c r="F417" s="43"/>
      <c r="G417" s="43"/>
      <c r="H417" s="43"/>
      <c r="I417" s="43"/>
      <c r="J417" s="43"/>
    </row>
    <row r="418" spans="1:10">
      <c r="A418" s="11" t="s">
        <v>458</v>
      </c>
      <c r="B418" s="43"/>
      <c r="C418" s="43"/>
      <c r="D418" s="43"/>
      <c r="E418" s="43"/>
      <c r="F418" s="43"/>
      <c r="G418" s="43"/>
      <c r="H418" s="43"/>
      <c r="I418" s="43"/>
      <c r="J418" s="43"/>
    </row>
    <row r="419" spans="1:10">
      <c r="A419" s="11" t="s">
        <v>459</v>
      </c>
      <c r="B419" s="43"/>
      <c r="C419" s="43"/>
      <c r="D419" s="43"/>
      <c r="E419" s="43"/>
      <c r="F419" s="43"/>
      <c r="G419" s="43"/>
      <c r="H419" s="43"/>
      <c r="I419" s="43"/>
      <c r="J419" s="43"/>
    </row>
    <row r="420" spans="1:10">
      <c r="A420" s="11" t="s">
        <v>460</v>
      </c>
      <c r="B420" s="43"/>
      <c r="C420" s="43"/>
      <c r="D420" s="43"/>
      <c r="E420" s="43"/>
      <c r="F420" s="43"/>
      <c r="G420" s="43"/>
      <c r="H420" s="43"/>
      <c r="I420" s="43"/>
      <c r="J420" s="43"/>
    </row>
    <row r="421" spans="1:10">
      <c r="A421" s="11" t="s">
        <v>461</v>
      </c>
      <c r="B421" s="43"/>
      <c r="C421" s="43"/>
      <c r="D421" s="43"/>
      <c r="E421" s="43"/>
      <c r="F421" s="43"/>
      <c r="G421" s="43"/>
      <c r="H421" s="43"/>
      <c r="I421" s="43"/>
      <c r="J421" s="43"/>
    </row>
    <row r="422" spans="1:10">
      <c r="A422" s="11" t="s">
        <v>462</v>
      </c>
      <c r="B422" s="43"/>
      <c r="C422" s="43"/>
      <c r="D422" s="43"/>
      <c r="E422" s="43"/>
      <c r="F422" s="43"/>
      <c r="G422" s="43"/>
      <c r="H422" s="43"/>
      <c r="I422" s="43"/>
      <c r="J422" s="43"/>
    </row>
    <row r="423" spans="1:10">
      <c r="A423" s="11" t="s">
        <v>463</v>
      </c>
      <c r="B423" s="43"/>
      <c r="C423" s="43"/>
      <c r="D423" s="43"/>
      <c r="E423" s="43"/>
      <c r="F423" s="43"/>
      <c r="G423" s="43"/>
      <c r="H423" s="43"/>
      <c r="I423" s="43"/>
      <c r="J423" s="43"/>
    </row>
    <row r="424" spans="1:10">
      <c r="A424" s="11" t="s">
        <v>464</v>
      </c>
      <c r="B424" s="43"/>
      <c r="C424" s="43"/>
      <c r="D424" s="43"/>
      <c r="E424" s="43"/>
      <c r="F424" s="43"/>
      <c r="G424" s="43"/>
      <c r="H424" s="43"/>
      <c r="I424" s="43"/>
      <c r="J424" s="43"/>
    </row>
    <row r="425" spans="1:10">
      <c r="A425" s="11" t="s">
        <v>465</v>
      </c>
      <c r="B425" s="43"/>
      <c r="C425" s="43"/>
      <c r="D425" s="43"/>
      <c r="E425" s="43"/>
      <c r="F425" s="43"/>
      <c r="G425" s="43"/>
      <c r="H425" s="43"/>
      <c r="I425" s="43"/>
      <c r="J425" s="43"/>
    </row>
    <row r="426" spans="1:10">
      <c r="A426" s="11" t="s">
        <v>466</v>
      </c>
      <c r="B426" s="43"/>
      <c r="C426" s="43"/>
      <c r="D426" s="43"/>
      <c r="E426" s="43"/>
      <c r="F426" s="43"/>
      <c r="G426" s="43"/>
      <c r="H426" s="43"/>
      <c r="I426" s="43"/>
      <c r="J426" s="43"/>
    </row>
    <row r="427" spans="1:10">
      <c r="A427" s="11" t="s">
        <v>467</v>
      </c>
      <c r="B427" s="43"/>
      <c r="C427" s="43"/>
      <c r="D427" s="43"/>
      <c r="E427" s="43"/>
      <c r="F427" s="43"/>
      <c r="G427" s="43"/>
      <c r="H427" s="43"/>
      <c r="I427" s="43"/>
      <c r="J427" s="43"/>
    </row>
    <row r="428" spans="1:10">
      <c r="A428" s="11" t="s">
        <v>468</v>
      </c>
      <c r="B428" s="43"/>
      <c r="C428" s="43"/>
      <c r="D428" s="43"/>
      <c r="E428" s="43"/>
      <c r="F428" s="43"/>
      <c r="G428" s="43"/>
      <c r="H428" s="43"/>
      <c r="I428" s="43"/>
      <c r="J428" s="43"/>
    </row>
    <row r="429" spans="1:10">
      <c r="A429" s="11" t="s">
        <v>469</v>
      </c>
      <c r="J429" s="14"/>
    </row>
    <row r="430" spans="1:10">
      <c r="A430" s="11" t="s">
        <v>470</v>
      </c>
      <c r="J430" s="14"/>
    </row>
    <row r="431" spans="1:10">
      <c r="A431" s="11" t="s">
        <v>471</v>
      </c>
      <c r="J431" s="14"/>
    </row>
    <row r="432" spans="1:10">
      <c r="A432" s="11" t="s">
        <v>472</v>
      </c>
      <c r="J432" s="14"/>
    </row>
    <row r="433" spans="1:10">
      <c r="A433" s="11" t="s">
        <v>473</v>
      </c>
      <c r="J433" s="14"/>
    </row>
    <row r="434" spans="1:10">
      <c r="A434" s="11" t="s">
        <v>474</v>
      </c>
      <c r="J434" s="14"/>
    </row>
    <row r="435" spans="1:10">
      <c r="A435" s="11" t="s">
        <v>475</v>
      </c>
      <c r="J435" s="14"/>
    </row>
    <row r="436" spans="1:10">
      <c r="A436" s="11" t="s">
        <v>476</v>
      </c>
      <c r="J436" s="14"/>
    </row>
    <row r="437" spans="1:10">
      <c r="A437" s="11" t="s">
        <v>477</v>
      </c>
      <c r="J437" s="14"/>
    </row>
    <row r="438" spans="1:10">
      <c r="A438" s="11" t="s">
        <v>478</v>
      </c>
      <c r="J438" s="14"/>
    </row>
    <row r="439" spans="1:10">
      <c r="A439" s="11" t="s">
        <v>479</v>
      </c>
      <c r="J439" s="14"/>
    </row>
    <row r="440" spans="1:10">
      <c r="A440" s="11" t="s">
        <v>480</v>
      </c>
      <c r="J440" s="14"/>
    </row>
    <row r="441" spans="1:10">
      <c r="A441" s="11" t="s">
        <v>481</v>
      </c>
      <c r="J441" s="14"/>
    </row>
    <row r="442" spans="1:10">
      <c r="A442" s="11" t="s">
        <v>482</v>
      </c>
      <c r="J442" s="14"/>
    </row>
    <row r="443" spans="1:10">
      <c r="A443" s="11" t="s">
        <v>483</v>
      </c>
      <c r="J443" s="14"/>
    </row>
    <row r="444" spans="1:10">
      <c r="A444" s="11" t="s">
        <v>484</v>
      </c>
      <c r="J444" s="14"/>
    </row>
    <row r="445" spans="1:10">
      <c r="A445" s="11" t="s">
        <v>485</v>
      </c>
      <c r="J445" s="14"/>
    </row>
    <row r="446" spans="1:10">
      <c r="A446" s="11" t="s">
        <v>486</v>
      </c>
      <c r="J446" s="14"/>
    </row>
    <row r="447" spans="1:10">
      <c r="A447" s="11" t="s">
        <v>487</v>
      </c>
      <c r="J447" s="14"/>
    </row>
    <row r="448" spans="1:10">
      <c r="A448" s="11" t="s">
        <v>488</v>
      </c>
      <c r="J448" s="14"/>
    </row>
    <row r="449" spans="1:10">
      <c r="A449" s="11" t="s">
        <v>489</v>
      </c>
      <c r="J449" s="14"/>
    </row>
    <row r="450" spans="1:10">
      <c r="A450" s="11" t="s">
        <v>490</v>
      </c>
      <c r="J450" s="14"/>
    </row>
    <row r="451" spans="1:10">
      <c r="A451" s="11" t="s">
        <v>491</v>
      </c>
      <c r="J451" s="14"/>
    </row>
    <row r="452" spans="1:10">
      <c r="A452" s="11" t="s">
        <v>492</v>
      </c>
      <c r="J452" s="14"/>
    </row>
    <row r="453" spans="1:10">
      <c r="A453" s="11" t="s">
        <v>493</v>
      </c>
      <c r="J453" s="14"/>
    </row>
    <row r="454" spans="1:10">
      <c r="A454" s="11" t="s">
        <v>494</v>
      </c>
      <c r="J454" s="14"/>
    </row>
    <row r="455" spans="1:10">
      <c r="A455" s="11" t="s">
        <v>495</v>
      </c>
      <c r="J455" s="14"/>
    </row>
    <row r="456" spans="1:10">
      <c r="A456" s="11" t="s">
        <v>496</v>
      </c>
      <c r="J456" s="14"/>
    </row>
    <row r="457" spans="1:10">
      <c r="A457" s="11" t="s">
        <v>497</v>
      </c>
      <c r="J457" s="14"/>
    </row>
    <row r="458" spans="1:10">
      <c r="A458" s="11" t="s">
        <v>498</v>
      </c>
      <c r="J458" s="14"/>
    </row>
    <row r="459" spans="1:10">
      <c r="A459" s="11" t="s">
        <v>499</v>
      </c>
      <c r="J459" s="14"/>
    </row>
    <row r="460" spans="1:10">
      <c r="A460" s="11" t="s">
        <v>500</v>
      </c>
      <c r="J460" s="14"/>
    </row>
    <row r="461" spans="1:10">
      <c r="A461" s="11" t="s">
        <v>501</v>
      </c>
      <c r="J461" s="14"/>
    </row>
    <row r="462" spans="1:10">
      <c r="A462" s="11" t="s">
        <v>502</v>
      </c>
      <c r="J462" s="14"/>
    </row>
    <row r="463" spans="1:10">
      <c r="A463" s="11" t="s">
        <v>503</v>
      </c>
      <c r="J463" s="14"/>
    </row>
    <row r="464" spans="1:10">
      <c r="A464" s="11" t="s">
        <v>504</v>
      </c>
      <c r="J464" s="14"/>
    </row>
    <row r="465" spans="1:10">
      <c r="A465" s="11" t="s">
        <v>505</v>
      </c>
      <c r="J465" s="14"/>
    </row>
    <row r="466" spans="1:10">
      <c r="A466" s="11" t="s">
        <v>506</v>
      </c>
      <c r="J466" s="14"/>
    </row>
    <row r="467" spans="1:10">
      <c r="A467" s="11" t="s">
        <v>507</v>
      </c>
      <c r="J467" s="14"/>
    </row>
    <row r="468" spans="1:10">
      <c r="A468" s="11" t="s">
        <v>508</v>
      </c>
      <c r="J468" s="14"/>
    </row>
    <row r="469" spans="1:10">
      <c r="A469" s="11" t="s">
        <v>509</v>
      </c>
      <c r="J469" s="14"/>
    </row>
    <row r="470" spans="1:10">
      <c r="A470" s="11" t="s">
        <v>510</v>
      </c>
      <c r="J470" s="14"/>
    </row>
    <row r="471" spans="1:10">
      <c r="A471" s="11" t="s">
        <v>511</v>
      </c>
      <c r="J471" s="14"/>
    </row>
    <row r="472" spans="1:10">
      <c r="A472" s="11" t="s">
        <v>512</v>
      </c>
      <c r="J472" s="14"/>
    </row>
    <row r="473" spans="1:10">
      <c r="A473" s="11" t="s">
        <v>513</v>
      </c>
      <c r="J473" s="14"/>
    </row>
    <row r="474" spans="1:10">
      <c r="A474" s="11" t="s">
        <v>514</v>
      </c>
      <c r="J474" s="14"/>
    </row>
    <row r="475" spans="1:10">
      <c r="A475" s="11" t="s">
        <v>515</v>
      </c>
      <c r="J475" s="14"/>
    </row>
    <row r="476" spans="1:10">
      <c r="A476" s="11" t="s">
        <v>516</v>
      </c>
      <c r="J476" s="14"/>
    </row>
    <row r="477" spans="1:10">
      <c r="A477" s="11" t="s">
        <v>517</v>
      </c>
      <c r="J477" s="14"/>
    </row>
    <row r="478" spans="1:10">
      <c r="A478" s="11" t="s">
        <v>518</v>
      </c>
      <c r="J478" s="14"/>
    </row>
    <row r="479" spans="1:10">
      <c r="A479" s="11" t="s">
        <v>519</v>
      </c>
      <c r="J479" s="14"/>
    </row>
    <row r="480" spans="1:10">
      <c r="A480" s="11" t="s">
        <v>520</v>
      </c>
      <c r="J480" s="14"/>
    </row>
    <row r="481" spans="1:10">
      <c r="A481" s="11" t="s">
        <v>521</v>
      </c>
      <c r="J481" s="14"/>
    </row>
    <row r="482" spans="1:10">
      <c r="A482" s="11" t="s">
        <v>522</v>
      </c>
      <c r="J482" s="14"/>
    </row>
    <row r="483" spans="1:10">
      <c r="A483" s="11" t="s">
        <v>523</v>
      </c>
      <c r="J483" s="14"/>
    </row>
    <row r="484" spans="1:10">
      <c r="A484" s="11" t="s">
        <v>524</v>
      </c>
      <c r="J484" s="14"/>
    </row>
    <row r="485" spans="1:10">
      <c r="A485" s="11" t="s">
        <v>525</v>
      </c>
      <c r="J485" s="14"/>
    </row>
    <row r="486" spans="1:10">
      <c r="A486" s="11" t="s">
        <v>526</v>
      </c>
      <c r="J486" s="14"/>
    </row>
    <row r="487" spans="1:10">
      <c r="A487" s="11" t="s">
        <v>527</v>
      </c>
      <c r="J487" s="14"/>
    </row>
    <row r="488" spans="1:10">
      <c r="A488" s="11" t="s">
        <v>528</v>
      </c>
      <c r="J488" s="14"/>
    </row>
    <row r="489" spans="1:10">
      <c r="A489" s="11" t="s">
        <v>529</v>
      </c>
      <c r="J489" s="14"/>
    </row>
    <row r="490" spans="1:10">
      <c r="A490" s="11" t="s">
        <v>530</v>
      </c>
      <c r="J490" s="14"/>
    </row>
    <row r="491" spans="1:10">
      <c r="A491" s="11" t="s">
        <v>531</v>
      </c>
      <c r="J491" s="14"/>
    </row>
    <row r="492" spans="1:10">
      <c r="A492" s="11" t="s">
        <v>532</v>
      </c>
      <c r="J492" s="14"/>
    </row>
    <row r="493" spans="1:10">
      <c r="A493" s="11" t="s">
        <v>533</v>
      </c>
      <c r="J493" s="14"/>
    </row>
    <row r="494" spans="1:10">
      <c r="A494" s="11" t="s">
        <v>534</v>
      </c>
      <c r="J494" s="14"/>
    </row>
    <row r="495" spans="1:10">
      <c r="A495" s="11" t="s">
        <v>535</v>
      </c>
      <c r="J495" s="14"/>
    </row>
    <row r="496" spans="1:10">
      <c r="A496" s="11" t="s">
        <v>536</v>
      </c>
      <c r="J496" s="14"/>
    </row>
    <row r="497" spans="1:1">
      <c r="A497" s="11" t="s">
        <v>537</v>
      </c>
    </row>
    <row r="498" spans="1:1">
      <c r="A498" s="11" t="s">
        <v>538</v>
      </c>
    </row>
    <row r="499" spans="1:1">
      <c r="A499" s="11" t="s">
        <v>539</v>
      </c>
    </row>
    <row r="500" spans="1:1">
      <c r="A500" s="11" t="s">
        <v>540</v>
      </c>
    </row>
    <row r="501" spans="1:1">
      <c r="A501" s="11" t="s">
        <v>541</v>
      </c>
    </row>
    <row r="502" spans="1:1">
      <c r="A502" s="11" t="s">
        <v>542</v>
      </c>
    </row>
    <row r="503" spans="1:1">
      <c r="A503" s="11" t="s">
        <v>543</v>
      </c>
    </row>
    <row r="504" spans="1:1">
      <c r="A504" s="11" t="s">
        <v>544</v>
      </c>
    </row>
    <row r="505" spans="1:1">
      <c r="A505" s="11" t="s">
        <v>545</v>
      </c>
    </row>
    <row r="506" spans="1:1">
      <c r="A506" s="11" t="s">
        <v>546</v>
      </c>
    </row>
    <row r="507" spans="1:1">
      <c r="A507" s="11" t="s">
        <v>547</v>
      </c>
    </row>
    <row r="508" spans="1:1">
      <c r="A508" s="11" t="s">
        <v>548</v>
      </c>
    </row>
    <row r="509" spans="1:1">
      <c r="A509" s="11" t="s">
        <v>549</v>
      </c>
    </row>
    <row r="510" spans="1:1">
      <c r="A510" s="11" t="s">
        <v>550</v>
      </c>
    </row>
    <row r="511" spans="1:1">
      <c r="A511" s="11" t="s">
        <v>551</v>
      </c>
    </row>
    <row r="512" spans="1:1">
      <c r="A512" s="11" t="s">
        <v>552</v>
      </c>
    </row>
    <row r="513" spans="1:1">
      <c r="A513" s="11" t="s">
        <v>553</v>
      </c>
    </row>
    <row r="514" spans="1:1">
      <c r="A514" s="11" t="s">
        <v>554</v>
      </c>
    </row>
    <row r="515" spans="1:1">
      <c r="A515" s="11" t="s">
        <v>555</v>
      </c>
    </row>
    <row r="516" spans="1:1">
      <c r="A516" s="11" t="s">
        <v>556</v>
      </c>
    </row>
    <row r="517" spans="1:1">
      <c r="A517" s="11" t="s">
        <v>557</v>
      </c>
    </row>
    <row r="518" spans="1:1">
      <c r="A518" s="11" t="s">
        <v>558</v>
      </c>
    </row>
    <row r="519" spans="1:1">
      <c r="A519" s="11" t="s">
        <v>559</v>
      </c>
    </row>
    <row r="520" spans="1:1">
      <c r="A520" s="11" t="s">
        <v>560</v>
      </c>
    </row>
    <row r="521" spans="1:1">
      <c r="A521" s="11" t="s">
        <v>561</v>
      </c>
    </row>
    <row r="522" spans="1:1">
      <c r="A522" s="11" t="s">
        <v>562</v>
      </c>
    </row>
    <row r="523" spans="1:1">
      <c r="A523" s="11" t="s">
        <v>563</v>
      </c>
    </row>
    <row r="524" spans="1:1">
      <c r="A524" s="11" t="s">
        <v>564</v>
      </c>
    </row>
    <row r="525" spans="1:1">
      <c r="A525" s="11" t="s">
        <v>565</v>
      </c>
    </row>
    <row r="526" spans="1:1">
      <c r="A526" s="11" t="s">
        <v>566</v>
      </c>
    </row>
    <row r="527" spans="1:1">
      <c r="A527" s="11" t="s">
        <v>567</v>
      </c>
    </row>
    <row r="528" spans="1:1">
      <c r="A528" s="11" t="s">
        <v>568</v>
      </c>
    </row>
    <row r="529" spans="1:1">
      <c r="A529" s="11" t="s">
        <v>569</v>
      </c>
    </row>
    <row r="530" spans="1:1">
      <c r="A530" s="11" t="s">
        <v>570</v>
      </c>
    </row>
    <row r="531" spans="1:1">
      <c r="A531" s="11" t="s">
        <v>571</v>
      </c>
    </row>
    <row r="532" spans="1:1">
      <c r="A532" s="11" t="s">
        <v>572</v>
      </c>
    </row>
    <row r="533" spans="1:1">
      <c r="A533" s="11" t="s">
        <v>573</v>
      </c>
    </row>
    <row r="534" spans="1:1">
      <c r="A534" s="11" t="s">
        <v>574</v>
      </c>
    </row>
    <row r="535" spans="1:1">
      <c r="A535" s="11" t="s">
        <v>575</v>
      </c>
    </row>
    <row r="536" spans="1:1">
      <c r="A536" s="11" t="s">
        <v>576</v>
      </c>
    </row>
    <row r="537" spans="1:1">
      <c r="A537" s="11" t="s">
        <v>577</v>
      </c>
    </row>
    <row r="538" spans="1:1">
      <c r="A538" s="11" t="s">
        <v>578</v>
      </c>
    </row>
    <row r="539" spans="1:1">
      <c r="A539" s="11" t="s">
        <v>579</v>
      </c>
    </row>
    <row r="540" spans="1:1">
      <c r="A540" s="11" t="s">
        <v>580</v>
      </c>
    </row>
    <row r="541" spans="1:1">
      <c r="A541" s="11" t="s">
        <v>581</v>
      </c>
    </row>
    <row r="542" spans="1:1">
      <c r="A542" s="11" t="s">
        <v>582</v>
      </c>
    </row>
    <row r="543" spans="1:1">
      <c r="A543" s="11" t="s">
        <v>583</v>
      </c>
    </row>
    <row r="544" spans="1:1">
      <c r="A544" s="11" t="s">
        <v>584</v>
      </c>
    </row>
    <row r="545" spans="1:1">
      <c r="A545" s="11" t="s">
        <v>585</v>
      </c>
    </row>
    <row r="546" spans="1:1">
      <c r="A546" s="11" t="s">
        <v>586</v>
      </c>
    </row>
    <row r="547" spans="1:1">
      <c r="A547" s="11" t="s">
        <v>587</v>
      </c>
    </row>
    <row r="548" spans="1:1">
      <c r="A548" s="11" t="s">
        <v>588</v>
      </c>
    </row>
    <row r="549" spans="1:1">
      <c r="A549" s="11" t="s">
        <v>589</v>
      </c>
    </row>
    <row r="550" spans="1:1">
      <c r="A550" s="11" t="s">
        <v>590</v>
      </c>
    </row>
    <row r="551" spans="1:1">
      <c r="A551" s="11" t="s">
        <v>591</v>
      </c>
    </row>
    <row r="552" spans="1:1">
      <c r="A552" s="11" t="s">
        <v>592</v>
      </c>
    </row>
    <row r="553" spans="1:1">
      <c r="A553" s="11" t="s">
        <v>593</v>
      </c>
    </row>
    <row r="554" spans="1:1">
      <c r="A554" s="11" t="s">
        <v>594</v>
      </c>
    </row>
    <row r="555" spans="1:1">
      <c r="A555" s="11" t="s">
        <v>595</v>
      </c>
    </row>
    <row r="556" spans="1:1">
      <c r="A556" s="11" t="s">
        <v>596</v>
      </c>
    </row>
    <row r="557" spans="1:1">
      <c r="A557" s="11" t="s">
        <v>597</v>
      </c>
    </row>
    <row r="558" spans="1:1">
      <c r="A558" s="11" t="s">
        <v>598</v>
      </c>
    </row>
    <row r="559" spans="1:1">
      <c r="A559" s="11" t="s">
        <v>599</v>
      </c>
    </row>
    <row r="560" spans="1:1">
      <c r="A560" s="11" t="s">
        <v>600</v>
      </c>
    </row>
    <row r="561" spans="1:1">
      <c r="A561" s="11" t="s">
        <v>601</v>
      </c>
    </row>
    <row r="562" spans="1:1">
      <c r="A562" s="11" t="s">
        <v>602</v>
      </c>
    </row>
    <row r="563" spans="1:1">
      <c r="A563" s="11" t="s">
        <v>603</v>
      </c>
    </row>
    <row r="564" spans="1:1">
      <c r="A564" s="11" t="s">
        <v>604</v>
      </c>
    </row>
    <row r="565" spans="1:1">
      <c r="A565" s="11" t="s">
        <v>605</v>
      </c>
    </row>
    <row r="566" spans="1:1">
      <c r="A566" s="11" t="s">
        <v>606</v>
      </c>
    </row>
    <row r="567" spans="1:1">
      <c r="A567" s="11" t="s">
        <v>607</v>
      </c>
    </row>
    <row r="568" spans="1:1">
      <c r="A568" s="11" t="s">
        <v>608</v>
      </c>
    </row>
    <row r="569" spans="1:1">
      <c r="A569" s="11" t="s">
        <v>609</v>
      </c>
    </row>
    <row r="570" spans="1:1">
      <c r="A570" s="11" t="s">
        <v>610</v>
      </c>
    </row>
    <row r="571" spans="1:1">
      <c r="A571" s="11" t="s">
        <v>611</v>
      </c>
    </row>
    <row r="572" spans="1:1">
      <c r="A572" s="11" t="s">
        <v>612</v>
      </c>
    </row>
    <row r="573" spans="1:1">
      <c r="A573" s="11" t="s">
        <v>613</v>
      </c>
    </row>
    <row r="574" spans="1:1">
      <c r="A574" s="11" t="s">
        <v>614</v>
      </c>
    </row>
    <row r="575" spans="1:1">
      <c r="A575" s="11" t="s">
        <v>615</v>
      </c>
    </row>
    <row r="576" spans="1:1">
      <c r="A576" s="11" t="s">
        <v>616</v>
      </c>
    </row>
    <row r="577" spans="1:1">
      <c r="A577" s="11" t="s">
        <v>617</v>
      </c>
    </row>
    <row r="578" spans="1:1">
      <c r="A578" s="11" t="s">
        <v>618</v>
      </c>
    </row>
    <row r="579" spans="1:1">
      <c r="A579" s="11" t="s">
        <v>619</v>
      </c>
    </row>
    <row r="580" spans="1:1">
      <c r="A580" s="11" t="s">
        <v>620</v>
      </c>
    </row>
    <row r="581" spans="1:1">
      <c r="A581" s="11" t="s">
        <v>621</v>
      </c>
    </row>
    <row r="582" spans="1:1">
      <c r="A582" s="11" t="s">
        <v>622</v>
      </c>
    </row>
    <row r="583" spans="1:1">
      <c r="A583" s="11" t="s">
        <v>623</v>
      </c>
    </row>
    <row r="584" spans="1:1">
      <c r="A584" s="11" t="s">
        <v>624</v>
      </c>
    </row>
    <row r="585" spans="1:1">
      <c r="A585" s="11" t="s">
        <v>625</v>
      </c>
    </row>
    <row r="586" spans="1:1">
      <c r="A586" s="11" t="s">
        <v>626</v>
      </c>
    </row>
    <row r="587" spans="1:1">
      <c r="A587" s="11" t="s">
        <v>627</v>
      </c>
    </row>
    <row r="588" spans="1:1">
      <c r="A588" s="11" t="s">
        <v>628</v>
      </c>
    </row>
    <row r="589" spans="1:1">
      <c r="A589" s="11" t="s">
        <v>629</v>
      </c>
    </row>
    <row r="590" spans="1:1">
      <c r="A590" s="11" t="s">
        <v>630</v>
      </c>
    </row>
    <row r="591" spans="1:1">
      <c r="A591" s="11" t="s">
        <v>631</v>
      </c>
    </row>
    <row r="592" spans="1:1">
      <c r="A592" s="11" t="s">
        <v>632</v>
      </c>
    </row>
    <row r="593" spans="1:1">
      <c r="A593" s="11" t="s">
        <v>633</v>
      </c>
    </row>
    <row r="594" spans="1:1">
      <c r="A594" s="11" t="s">
        <v>634</v>
      </c>
    </row>
    <row r="595" spans="1:1">
      <c r="A595" s="11" t="s">
        <v>635</v>
      </c>
    </row>
    <row r="596" spans="1:1">
      <c r="A596" s="11" t="s">
        <v>636</v>
      </c>
    </row>
    <row r="597" spans="1:1">
      <c r="A597" s="11" t="s">
        <v>637</v>
      </c>
    </row>
    <row r="598" spans="1:1">
      <c r="A598" s="11" t="s">
        <v>638</v>
      </c>
    </row>
    <row r="599" spans="1:1">
      <c r="A599" s="11" t="s">
        <v>639</v>
      </c>
    </row>
    <row r="600" spans="1:1">
      <c r="A600" s="11" t="s">
        <v>640</v>
      </c>
    </row>
    <row r="601" spans="1:1">
      <c r="A601" s="11" t="s">
        <v>641</v>
      </c>
    </row>
    <row r="602" spans="1:1">
      <c r="A602" s="11" t="s">
        <v>642</v>
      </c>
    </row>
    <row r="603" spans="1:1">
      <c r="A603" s="11" t="s">
        <v>643</v>
      </c>
    </row>
    <row r="604" spans="1:1">
      <c r="A604" s="11" t="s">
        <v>644</v>
      </c>
    </row>
    <row r="605" spans="1:1">
      <c r="A605" s="11" t="s">
        <v>645</v>
      </c>
    </row>
    <row r="606" spans="1:1">
      <c r="A606" s="11" t="s">
        <v>646</v>
      </c>
    </row>
    <row r="607" spans="1:1">
      <c r="A607" s="11" t="s">
        <v>647</v>
      </c>
    </row>
    <row r="608" spans="1:1">
      <c r="A608" s="11" t="s">
        <v>648</v>
      </c>
    </row>
    <row r="609" spans="1:1">
      <c r="A609" s="11" t="s">
        <v>649</v>
      </c>
    </row>
    <row r="610" spans="1:1">
      <c r="A610" s="11" t="s">
        <v>650</v>
      </c>
    </row>
    <row r="611" spans="1:1">
      <c r="A611" s="11" t="s">
        <v>651</v>
      </c>
    </row>
    <row r="612" spans="1:1">
      <c r="A612" s="11" t="s">
        <v>652</v>
      </c>
    </row>
    <row r="613" spans="1:1">
      <c r="A613" s="11" t="s">
        <v>653</v>
      </c>
    </row>
    <row r="614" spans="1:1">
      <c r="A614" s="11" t="s">
        <v>654</v>
      </c>
    </row>
    <row r="615" spans="1:1">
      <c r="A615" s="11" t="s">
        <v>655</v>
      </c>
    </row>
    <row r="616" spans="1:1">
      <c r="A616" s="11" t="s">
        <v>656</v>
      </c>
    </row>
    <row r="617" spans="1:1">
      <c r="A617" s="11" t="s">
        <v>657</v>
      </c>
    </row>
    <row r="618" spans="1:1">
      <c r="A618" s="11" t="s">
        <v>658</v>
      </c>
    </row>
    <row r="619" spans="1:1">
      <c r="A619" s="11" t="s">
        <v>659</v>
      </c>
    </row>
    <row r="620" spans="1:1">
      <c r="A620" s="11" t="s">
        <v>660</v>
      </c>
    </row>
    <row r="621" spans="1:1">
      <c r="A621" s="11" t="s">
        <v>661</v>
      </c>
    </row>
    <row r="622" spans="1:1">
      <c r="A622" s="11" t="s">
        <v>662</v>
      </c>
    </row>
    <row r="623" spans="1:1">
      <c r="A623" s="11" t="s">
        <v>663</v>
      </c>
    </row>
    <row r="624" spans="1:1">
      <c r="A624" s="11" t="s">
        <v>664</v>
      </c>
    </row>
    <row r="625" spans="1:1">
      <c r="A625" s="11" t="s">
        <v>665</v>
      </c>
    </row>
    <row r="626" spans="1:1">
      <c r="A626" s="11" t="s">
        <v>666</v>
      </c>
    </row>
    <row r="627" spans="1:1">
      <c r="A627" s="11" t="s">
        <v>667</v>
      </c>
    </row>
    <row r="628" spans="1:1">
      <c r="A628" s="11" t="s">
        <v>668</v>
      </c>
    </row>
    <row r="629" spans="1:1">
      <c r="A629" s="11" t="s">
        <v>669</v>
      </c>
    </row>
    <row r="630" spans="1:1">
      <c r="A630" s="11" t="s">
        <v>670</v>
      </c>
    </row>
    <row r="631" spans="1:1">
      <c r="A631" s="11" t="s">
        <v>671</v>
      </c>
    </row>
    <row r="632" spans="1:1">
      <c r="A632" s="11" t="s">
        <v>672</v>
      </c>
    </row>
    <row r="633" spans="1:1">
      <c r="A633" s="11" t="s">
        <v>673</v>
      </c>
    </row>
    <row r="634" spans="1:1">
      <c r="A634" s="11" t="s">
        <v>674</v>
      </c>
    </row>
    <row r="635" spans="1:1">
      <c r="A635" s="11" t="s">
        <v>675</v>
      </c>
    </row>
    <row r="636" spans="1:1">
      <c r="A636" s="11" t="s">
        <v>676</v>
      </c>
    </row>
    <row r="637" spans="1:1">
      <c r="A637" s="11" t="s">
        <v>677</v>
      </c>
    </row>
    <row r="638" spans="1:1">
      <c r="A638" s="11" t="s">
        <v>678</v>
      </c>
    </row>
    <row r="639" spans="1:1">
      <c r="A639" s="11" t="s">
        <v>679</v>
      </c>
    </row>
    <row r="640" spans="1:1">
      <c r="A640" s="11" t="s">
        <v>680</v>
      </c>
    </row>
    <row r="641" spans="1:1">
      <c r="A641" s="11" t="s">
        <v>681</v>
      </c>
    </row>
    <row r="642" spans="1:1">
      <c r="A642" s="11" t="s">
        <v>682</v>
      </c>
    </row>
    <row r="643" spans="1:1">
      <c r="A643" s="11" t="s">
        <v>683</v>
      </c>
    </row>
    <row r="644" spans="1:1">
      <c r="A644" s="11" t="s">
        <v>684</v>
      </c>
    </row>
    <row r="645" spans="1:1">
      <c r="A645" s="11" t="s">
        <v>685</v>
      </c>
    </row>
    <row r="646" spans="1:1">
      <c r="A646" s="11" t="s">
        <v>686</v>
      </c>
    </row>
    <row r="647" spans="1:1">
      <c r="A647" s="11" t="s">
        <v>687</v>
      </c>
    </row>
    <row r="648" spans="1:1">
      <c r="A648" s="11" t="s">
        <v>688</v>
      </c>
    </row>
    <row r="649" spans="1:1">
      <c r="A649" s="11" t="s">
        <v>689</v>
      </c>
    </row>
    <row r="650" spans="1:1">
      <c r="A650" s="11" t="s">
        <v>690</v>
      </c>
    </row>
    <row r="651" spans="1:1">
      <c r="A651" s="11" t="s">
        <v>691</v>
      </c>
    </row>
    <row r="652" spans="1:1">
      <c r="A652" s="11" t="s">
        <v>692</v>
      </c>
    </row>
    <row r="653" spans="1:1">
      <c r="A653" s="11" t="s">
        <v>693</v>
      </c>
    </row>
    <row r="654" spans="1:1">
      <c r="A654" s="11" t="s">
        <v>694</v>
      </c>
    </row>
    <row r="655" spans="1:1">
      <c r="A655" s="11" t="s">
        <v>695</v>
      </c>
    </row>
    <row r="656" spans="1:1">
      <c r="A656" s="11" t="s">
        <v>696</v>
      </c>
    </row>
    <row r="657" spans="1:1">
      <c r="A657" s="11" t="s">
        <v>697</v>
      </c>
    </row>
    <row r="658" spans="1:1">
      <c r="A658" s="11" t="s">
        <v>698</v>
      </c>
    </row>
    <row r="659" spans="1:1">
      <c r="A659" s="11" t="s">
        <v>699</v>
      </c>
    </row>
    <row r="660" spans="1:1">
      <c r="A660" s="11" t="s">
        <v>700</v>
      </c>
    </row>
    <row r="661" spans="1:1">
      <c r="A661" s="11" t="s">
        <v>701</v>
      </c>
    </row>
    <row r="662" spans="1:1">
      <c r="A662" s="11" t="s">
        <v>702</v>
      </c>
    </row>
    <row r="663" spans="1:1">
      <c r="A663" s="11" t="s">
        <v>703</v>
      </c>
    </row>
    <row r="664" spans="1:1">
      <c r="A664" s="11" t="s">
        <v>704</v>
      </c>
    </row>
    <row r="665" spans="1:1">
      <c r="A665" s="11" t="s">
        <v>705</v>
      </c>
    </row>
    <row r="666" spans="1:1">
      <c r="A666" s="11" t="s">
        <v>706</v>
      </c>
    </row>
    <row r="667" spans="1:1">
      <c r="A667" s="11" t="s">
        <v>707</v>
      </c>
    </row>
    <row r="668" spans="1:1">
      <c r="A668" s="11" t="s">
        <v>708</v>
      </c>
    </row>
    <row r="669" spans="1:1">
      <c r="A669" s="11" t="s">
        <v>709</v>
      </c>
    </row>
    <row r="670" spans="1:1">
      <c r="A670" s="11" t="s">
        <v>710</v>
      </c>
    </row>
    <row r="671" spans="1:1">
      <c r="A671" s="11" t="s">
        <v>711</v>
      </c>
    </row>
    <row r="672" spans="1:1">
      <c r="A672" s="11" t="s">
        <v>712</v>
      </c>
    </row>
    <row r="673" spans="1:1">
      <c r="A673" s="11" t="s">
        <v>713</v>
      </c>
    </row>
    <row r="674" spans="1:1">
      <c r="A674" s="11" t="s">
        <v>714</v>
      </c>
    </row>
    <row r="675" spans="1:1">
      <c r="A675" s="11" t="s">
        <v>715</v>
      </c>
    </row>
    <row r="676" spans="1:1">
      <c r="A676" s="11" t="s">
        <v>716</v>
      </c>
    </row>
    <row r="677" spans="1:1">
      <c r="A677" s="11" t="s">
        <v>717</v>
      </c>
    </row>
    <row r="678" spans="1:1">
      <c r="A678" s="11" t="s">
        <v>718</v>
      </c>
    </row>
    <row r="679" spans="1:1">
      <c r="A679" s="11" t="s">
        <v>719</v>
      </c>
    </row>
    <row r="680" spans="1:1">
      <c r="A680" s="11" t="s">
        <v>720</v>
      </c>
    </row>
    <row r="681" spans="1:1">
      <c r="A681" s="11" t="s">
        <v>721</v>
      </c>
    </row>
    <row r="682" spans="1:1">
      <c r="A682" s="11" t="s">
        <v>722</v>
      </c>
    </row>
    <row r="683" spans="1:1">
      <c r="A683" s="11" t="s">
        <v>723</v>
      </c>
    </row>
    <row r="684" spans="1:1">
      <c r="A684" s="11" t="s">
        <v>724</v>
      </c>
    </row>
    <row r="685" spans="1:1">
      <c r="A685" s="11" t="s">
        <v>725</v>
      </c>
    </row>
    <row r="686" spans="1:1">
      <c r="A686" s="11" t="s">
        <v>726</v>
      </c>
    </row>
    <row r="687" spans="1:1">
      <c r="A687" s="11" t="s">
        <v>727</v>
      </c>
    </row>
    <row r="688" spans="1:1">
      <c r="A688" s="11" t="s">
        <v>728</v>
      </c>
    </row>
    <row r="689" spans="1:1">
      <c r="A689" s="11" t="s">
        <v>729</v>
      </c>
    </row>
    <row r="690" spans="1:1">
      <c r="A690" s="11" t="s">
        <v>730</v>
      </c>
    </row>
    <row r="691" spans="1:1">
      <c r="A691" s="11" t="s">
        <v>731</v>
      </c>
    </row>
    <row r="692" spans="1:1">
      <c r="A692" s="11" t="s">
        <v>732</v>
      </c>
    </row>
    <row r="693" spans="1:1">
      <c r="A693" s="11" t="s">
        <v>733</v>
      </c>
    </row>
    <row r="694" spans="1:1">
      <c r="A694" s="11" t="s">
        <v>734</v>
      </c>
    </row>
    <row r="695" spans="1:1">
      <c r="A695" s="11" t="s">
        <v>735</v>
      </c>
    </row>
    <row r="696" spans="1:1">
      <c r="A696" s="11" t="s">
        <v>736</v>
      </c>
    </row>
    <row r="697" spans="1:1">
      <c r="A697" s="11" t="s">
        <v>737</v>
      </c>
    </row>
    <row r="698" spans="1:1">
      <c r="A698" s="11" t="s">
        <v>738</v>
      </c>
    </row>
    <row r="699" spans="1:1">
      <c r="A699" s="11" t="s">
        <v>739</v>
      </c>
    </row>
    <row r="700" spans="1:1">
      <c r="A700" s="11" t="s">
        <v>740</v>
      </c>
    </row>
    <row r="701" spans="1:1">
      <c r="A701" s="11" t="s">
        <v>741</v>
      </c>
    </row>
    <row r="702" spans="1:1">
      <c r="A702" s="11" t="s">
        <v>742</v>
      </c>
    </row>
    <row r="703" spans="1:1">
      <c r="A703" s="11" t="s">
        <v>743</v>
      </c>
    </row>
    <row r="704" spans="1:1">
      <c r="A704" s="11" t="s">
        <v>744</v>
      </c>
    </row>
    <row r="705" spans="1:1">
      <c r="A705" s="11" t="s">
        <v>745</v>
      </c>
    </row>
    <row r="706" spans="1:1">
      <c r="A706" s="11" t="s">
        <v>746</v>
      </c>
    </row>
    <row r="707" spans="1:1">
      <c r="A707" s="11" t="s">
        <v>747</v>
      </c>
    </row>
    <row r="708" spans="1:1">
      <c r="A708" s="11" t="s">
        <v>748</v>
      </c>
    </row>
    <row r="709" spans="1:1">
      <c r="A709" s="11" t="s">
        <v>749</v>
      </c>
    </row>
    <row r="710" spans="1:1">
      <c r="A710" s="11" t="s">
        <v>750</v>
      </c>
    </row>
    <row r="711" spans="1:1">
      <c r="A711" s="11" t="s">
        <v>751</v>
      </c>
    </row>
    <row r="712" spans="1:1">
      <c r="A712" s="11" t="s">
        <v>752</v>
      </c>
    </row>
    <row r="713" spans="1:1">
      <c r="A713" s="11" t="s">
        <v>753</v>
      </c>
    </row>
    <row r="714" spans="1:1">
      <c r="A714" s="11" t="s">
        <v>754</v>
      </c>
    </row>
    <row r="715" spans="1:1">
      <c r="A715" s="11" t="s">
        <v>755</v>
      </c>
    </row>
    <row r="716" spans="1:1">
      <c r="A716" s="11" t="s">
        <v>756</v>
      </c>
    </row>
    <row r="717" spans="1:1">
      <c r="A717" s="11" t="s">
        <v>757</v>
      </c>
    </row>
    <row r="718" spans="1:1">
      <c r="A718" s="11" t="s">
        <v>758</v>
      </c>
    </row>
    <row r="719" spans="1:1">
      <c r="A719" s="11" t="s">
        <v>759</v>
      </c>
    </row>
    <row r="720" spans="1:1">
      <c r="A720" s="11" t="s">
        <v>760</v>
      </c>
    </row>
    <row r="721" spans="1:1">
      <c r="A721" s="11" t="s">
        <v>761</v>
      </c>
    </row>
    <row r="722" spans="1:1">
      <c r="A722" s="11" t="s">
        <v>762</v>
      </c>
    </row>
    <row r="723" spans="1:1">
      <c r="A723" s="11" t="s">
        <v>763</v>
      </c>
    </row>
    <row r="724" spans="1:1">
      <c r="A724" s="11" t="s">
        <v>764</v>
      </c>
    </row>
    <row r="725" spans="1:1">
      <c r="A725" s="11" t="s">
        <v>765</v>
      </c>
    </row>
    <row r="726" spans="1:1">
      <c r="A726" s="11" t="s">
        <v>766</v>
      </c>
    </row>
    <row r="727" spans="1:1">
      <c r="A727" s="11" t="s">
        <v>767</v>
      </c>
    </row>
    <row r="728" spans="1:1">
      <c r="A728" s="11" t="s">
        <v>768</v>
      </c>
    </row>
    <row r="729" spans="1:1">
      <c r="A729" s="11" t="s">
        <v>769</v>
      </c>
    </row>
    <row r="730" spans="1:1">
      <c r="A730" s="11" t="s">
        <v>770</v>
      </c>
    </row>
    <row r="731" spans="1:1">
      <c r="A731" s="11" t="s">
        <v>771</v>
      </c>
    </row>
    <row r="732" spans="1:1">
      <c r="A732" s="11" t="s">
        <v>772</v>
      </c>
    </row>
    <row r="733" spans="1:1">
      <c r="A733" s="11" t="s">
        <v>773</v>
      </c>
    </row>
    <row r="734" spans="1:1">
      <c r="A734" s="11" t="s">
        <v>774</v>
      </c>
    </row>
    <row r="735" spans="1:1">
      <c r="A735" s="11" t="s">
        <v>775</v>
      </c>
    </row>
    <row r="736" spans="1:1">
      <c r="A736" s="11" t="s">
        <v>776</v>
      </c>
    </row>
    <row r="737" spans="1:1">
      <c r="A737" s="11" t="s">
        <v>777</v>
      </c>
    </row>
    <row r="738" spans="1:1">
      <c r="A738" s="11" t="s">
        <v>778</v>
      </c>
    </row>
    <row r="739" spans="1:1">
      <c r="A739" s="11" t="s">
        <v>779</v>
      </c>
    </row>
    <row r="740" spans="1:1">
      <c r="A740" s="11" t="s">
        <v>780</v>
      </c>
    </row>
    <row r="741" spans="1:1">
      <c r="A741" s="11" t="s">
        <v>781</v>
      </c>
    </row>
    <row r="742" spans="1:1">
      <c r="A742" s="11" t="s">
        <v>782</v>
      </c>
    </row>
    <row r="743" spans="1:1">
      <c r="A743" s="11" t="s">
        <v>783</v>
      </c>
    </row>
    <row r="744" spans="1:1">
      <c r="A744" s="11" t="s">
        <v>784</v>
      </c>
    </row>
    <row r="745" spans="1:1">
      <c r="A745" s="11" t="s">
        <v>785</v>
      </c>
    </row>
    <row r="746" spans="1:1">
      <c r="A746" s="11" t="s">
        <v>786</v>
      </c>
    </row>
    <row r="747" spans="1:1">
      <c r="A747" s="11" t="s">
        <v>787</v>
      </c>
    </row>
    <row r="748" spans="1:1">
      <c r="A748" s="11" t="s">
        <v>788</v>
      </c>
    </row>
    <row r="749" spans="1:1">
      <c r="A749" s="11" t="s">
        <v>789</v>
      </c>
    </row>
    <row r="750" spans="1:1">
      <c r="A750" s="11" t="s">
        <v>790</v>
      </c>
    </row>
    <row r="751" spans="1:1">
      <c r="A751" s="11" t="s">
        <v>791</v>
      </c>
    </row>
    <row r="752" spans="1:1">
      <c r="A752" s="11" t="s">
        <v>792</v>
      </c>
    </row>
    <row r="753" spans="1:1">
      <c r="A753" s="11" t="s">
        <v>793</v>
      </c>
    </row>
    <row r="754" spans="1:1">
      <c r="A754" s="11" t="s">
        <v>794</v>
      </c>
    </row>
    <row r="755" spans="1:1">
      <c r="A755" s="11" t="s">
        <v>795</v>
      </c>
    </row>
    <row r="756" spans="1:1">
      <c r="A756" s="11" t="s">
        <v>796</v>
      </c>
    </row>
    <row r="757" spans="1:1">
      <c r="A757" s="11" t="s">
        <v>797</v>
      </c>
    </row>
    <row r="758" spans="1:1">
      <c r="A758" s="11" t="s">
        <v>798</v>
      </c>
    </row>
    <row r="759" spans="1:1">
      <c r="A759" s="11" t="s">
        <v>799</v>
      </c>
    </row>
    <row r="760" spans="1:1">
      <c r="A760" s="11" t="s">
        <v>800</v>
      </c>
    </row>
    <row r="761" spans="1:1">
      <c r="A761" s="11" t="s">
        <v>801</v>
      </c>
    </row>
    <row r="762" spans="1:1">
      <c r="A762" s="11" t="s">
        <v>802</v>
      </c>
    </row>
    <row r="763" spans="1:1">
      <c r="A763" s="11" t="s">
        <v>803</v>
      </c>
    </row>
    <row r="764" spans="1:1">
      <c r="A764" s="11" t="s">
        <v>804</v>
      </c>
    </row>
    <row r="765" spans="1:1">
      <c r="A765" s="11" t="s">
        <v>805</v>
      </c>
    </row>
    <row r="766" spans="1:1">
      <c r="A766" s="11" t="s">
        <v>806</v>
      </c>
    </row>
    <row r="767" spans="1:1">
      <c r="A767" s="11" t="s">
        <v>807</v>
      </c>
    </row>
    <row r="768" spans="1:1">
      <c r="A768" s="11" t="s">
        <v>808</v>
      </c>
    </row>
    <row r="769" spans="1:1">
      <c r="A769" s="11" t="s">
        <v>809</v>
      </c>
    </row>
    <row r="770" spans="1:1">
      <c r="A770" s="11" t="s">
        <v>810</v>
      </c>
    </row>
    <row r="771" spans="1:1">
      <c r="A771" s="11" t="s">
        <v>811</v>
      </c>
    </row>
    <row r="772" spans="1:1">
      <c r="A772" s="11" t="s">
        <v>812</v>
      </c>
    </row>
    <row r="773" spans="1:1">
      <c r="A773" s="11" t="s">
        <v>813</v>
      </c>
    </row>
    <row r="774" spans="1:1">
      <c r="A774" s="11" t="s">
        <v>814</v>
      </c>
    </row>
    <row r="775" spans="1:1">
      <c r="A775" s="11" t="s">
        <v>815</v>
      </c>
    </row>
    <row r="776" spans="1:1">
      <c r="A776" s="11" t="s">
        <v>816</v>
      </c>
    </row>
    <row r="777" spans="1:1">
      <c r="A777" s="11" t="s">
        <v>817</v>
      </c>
    </row>
    <row r="778" spans="1:1">
      <c r="A778" s="11" t="s">
        <v>818</v>
      </c>
    </row>
    <row r="779" spans="1:1">
      <c r="A779" s="11" t="s">
        <v>819</v>
      </c>
    </row>
    <row r="780" spans="1:1">
      <c r="A780" s="11" t="s">
        <v>820</v>
      </c>
    </row>
    <row r="781" spans="1:1">
      <c r="A781" s="11" t="s">
        <v>821</v>
      </c>
    </row>
    <row r="782" spans="1:1">
      <c r="A782" s="11" t="s">
        <v>822</v>
      </c>
    </row>
    <row r="783" spans="1:1">
      <c r="A783" s="11" t="s">
        <v>823</v>
      </c>
    </row>
    <row r="784" spans="1:1">
      <c r="A784" s="11" t="s">
        <v>824</v>
      </c>
    </row>
    <row r="785" spans="1:1">
      <c r="A785" s="11" t="s">
        <v>825</v>
      </c>
    </row>
    <row r="786" spans="1:1">
      <c r="A786" s="11" t="s">
        <v>826</v>
      </c>
    </row>
    <row r="787" spans="1:1">
      <c r="A787" s="11" t="s">
        <v>827</v>
      </c>
    </row>
    <row r="788" spans="1:1">
      <c r="A788" s="11" t="s">
        <v>828</v>
      </c>
    </row>
    <row r="789" spans="1:1">
      <c r="A789" s="11" t="s">
        <v>829</v>
      </c>
    </row>
    <row r="790" spans="1:1">
      <c r="A790" s="11" t="s">
        <v>830</v>
      </c>
    </row>
    <row r="791" spans="1:1">
      <c r="A791" s="11" t="s">
        <v>831</v>
      </c>
    </row>
    <row r="792" spans="1:1">
      <c r="A792" s="11" t="s">
        <v>832</v>
      </c>
    </row>
    <row r="793" spans="1:1">
      <c r="A793" s="11" t="s">
        <v>833</v>
      </c>
    </row>
    <row r="794" spans="1:1">
      <c r="A794" s="11" t="s">
        <v>834</v>
      </c>
    </row>
    <row r="795" spans="1:1">
      <c r="A795" s="11" t="s">
        <v>835</v>
      </c>
    </row>
    <row r="796" spans="1:1">
      <c r="A796" s="11" t="s">
        <v>836</v>
      </c>
    </row>
    <row r="797" spans="1:1">
      <c r="A797" s="11" t="s">
        <v>837</v>
      </c>
    </row>
    <row r="798" spans="1:1">
      <c r="A798" s="11" t="s">
        <v>838</v>
      </c>
    </row>
    <row r="799" spans="1:1">
      <c r="A799" s="11" t="s">
        <v>839</v>
      </c>
    </row>
    <row r="800" spans="1:1">
      <c r="A800" s="11" t="s">
        <v>840</v>
      </c>
    </row>
    <row r="801" spans="1:1">
      <c r="A801" s="11" t="s">
        <v>841</v>
      </c>
    </row>
    <row r="802" spans="1:1">
      <c r="A802" s="11" t="s">
        <v>842</v>
      </c>
    </row>
    <row r="803" spans="1:1">
      <c r="A803" s="11" t="s">
        <v>843</v>
      </c>
    </row>
    <row r="804" spans="1:1">
      <c r="A804" s="11" t="s">
        <v>844</v>
      </c>
    </row>
    <row r="805" spans="1:1">
      <c r="A805" s="11" t="s">
        <v>845</v>
      </c>
    </row>
    <row r="806" spans="1:1">
      <c r="A806" s="11" t="s">
        <v>846</v>
      </c>
    </row>
    <row r="807" spans="1:1">
      <c r="A807" s="11" t="s">
        <v>847</v>
      </c>
    </row>
    <row r="808" spans="1:1">
      <c r="A808" s="11" t="s">
        <v>848</v>
      </c>
    </row>
    <row r="809" spans="1:1">
      <c r="A809" s="11" t="s">
        <v>849</v>
      </c>
    </row>
    <row r="810" spans="1:1">
      <c r="A810" s="11" t="s">
        <v>850</v>
      </c>
    </row>
    <row r="811" spans="1:1">
      <c r="A811" s="11" t="s">
        <v>851</v>
      </c>
    </row>
    <row r="812" spans="1:1">
      <c r="A812" s="11" t="s">
        <v>852</v>
      </c>
    </row>
    <row r="813" spans="1:1">
      <c r="A813" s="11" t="s">
        <v>853</v>
      </c>
    </row>
    <row r="814" spans="1:1">
      <c r="A814" s="11" t="s">
        <v>854</v>
      </c>
    </row>
    <row r="815" spans="1:1">
      <c r="A815" s="11" t="s">
        <v>855</v>
      </c>
    </row>
    <row r="816" spans="1:1">
      <c r="A816" s="11" t="s">
        <v>856</v>
      </c>
    </row>
    <row r="817" spans="1:1">
      <c r="A817" s="11" t="s">
        <v>857</v>
      </c>
    </row>
    <row r="818" spans="1:1">
      <c r="A818" s="11" t="s">
        <v>858</v>
      </c>
    </row>
    <row r="819" spans="1:1">
      <c r="A819" s="11" t="s">
        <v>859</v>
      </c>
    </row>
    <row r="820" spans="1:1">
      <c r="A820" s="11" t="s">
        <v>860</v>
      </c>
    </row>
    <row r="821" spans="1:1">
      <c r="A821" s="11" t="s">
        <v>861</v>
      </c>
    </row>
    <row r="822" spans="1:1">
      <c r="A822" s="11" t="s">
        <v>862</v>
      </c>
    </row>
    <row r="823" spans="1:1">
      <c r="A823" s="11" t="s">
        <v>863</v>
      </c>
    </row>
    <row r="824" spans="1:1">
      <c r="A824" s="11" t="s">
        <v>864</v>
      </c>
    </row>
    <row r="825" spans="1:1">
      <c r="A825" s="11" t="s">
        <v>865</v>
      </c>
    </row>
    <row r="826" spans="1:1">
      <c r="A826" s="11" t="s">
        <v>866</v>
      </c>
    </row>
    <row r="827" spans="1:1">
      <c r="A827" s="11" t="s">
        <v>867</v>
      </c>
    </row>
    <row r="828" spans="1:1">
      <c r="A828" s="11" t="s">
        <v>868</v>
      </c>
    </row>
    <row r="829" spans="1:1">
      <c r="A829" s="11" t="s">
        <v>869</v>
      </c>
    </row>
    <row r="830" spans="1:1">
      <c r="A830" s="11" t="s">
        <v>870</v>
      </c>
    </row>
    <row r="831" spans="1:1">
      <c r="A831" s="11" t="s">
        <v>871</v>
      </c>
    </row>
    <row r="832" spans="1:1">
      <c r="A832" s="11" t="s">
        <v>872</v>
      </c>
    </row>
    <row r="833" spans="1:1">
      <c r="A833" s="11" t="s">
        <v>873</v>
      </c>
    </row>
    <row r="834" spans="1:1">
      <c r="A834" s="11" t="s">
        <v>874</v>
      </c>
    </row>
    <row r="835" spans="1:1">
      <c r="A835" s="11" t="s">
        <v>875</v>
      </c>
    </row>
    <row r="836" spans="1:1">
      <c r="A836" s="11" t="s">
        <v>876</v>
      </c>
    </row>
    <row r="837" spans="1:1">
      <c r="A837" s="11" t="s">
        <v>877</v>
      </c>
    </row>
    <row r="838" spans="1:1">
      <c r="A838" s="11" t="s">
        <v>878</v>
      </c>
    </row>
    <row r="839" spans="1:1">
      <c r="A839" s="11" t="s">
        <v>879</v>
      </c>
    </row>
    <row r="840" spans="1:1">
      <c r="A840" s="11" t="s">
        <v>880</v>
      </c>
    </row>
    <row r="841" spans="1:1">
      <c r="A841" s="11" t="s">
        <v>881</v>
      </c>
    </row>
    <row r="842" spans="1:1">
      <c r="A842" s="11" t="s">
        <v>882</v>
      </c>
    </row>
    <row r="843" spans="1:1">
      <c r="A843" s="11" t="s">
        <v>883</v>
      </c>
    </row>
    <row r="844" spans="1:1">
      <c r="A844" s="11" t="s">
        <v>884</v>
      </c>
    </row>
    <row r="845" spans="1:1">
      <c r="A845" s="11" t="s">
        <v>885</v>
      </c>
    </row>
    <row r="846" spans="1:1">
      <c r="A846" s="11" t="s">
        <v>886</v>
      </c>
    </row>
    <row r="847" spans="1:1">
      <c r="A847" s="11" t="s">
        <v>887</v>
      </c>
    </row>
    <row r="848" spans="1:1">
      <c r="A848" s="11" t="s">
        <v>888</v>
      </c>
    </row>
    <row r="849" spans="1:1">
      <c r="A849" s="11" t="s">
        <v>889</v>
      </c>
    </row>
    <row r="850" spans="1:1">
      <c r="A850" s="11" t="s">
        <v>890</v>
      </c>
    </row>
    <row r="851" spans="1:1">
      <c r="A851" s="11" t="s">
        <v>891</v>
      </c>
    </row>
    <row r="852" spans="1:1">
      <c r="A852" s="11" t="s">
        <v>892</v>
      </c>
    </row>
    <row r="853" spans="1:1">
      <c r="A853" s="11" t="s">
        <v>893</v>
      </c>
    </row>
    <row r="854" spans="1:1">
      <c r="A854" s="11" t="s">
        <v>894</v>
      </c>
    </row>
    <row r="855" spans="1:1">
      <c r="A855" s="11" t="s">
        <v>895</v>
      </c>
    </row>
    <row r="856" spans="1:1">
      <c r="A856" s="11" t="s">
        <v>896</v>
      </c>
    </row>
    <row r="857" spans="1:1">
      <c r="A857" s="11" t="s">
        <v>897</v>
      </c>
    </row>
    <row r="858" spans="1:1">
      <c r="A858" s="11" t="s">
        <v>898</v>
      </c>
    </row>
    <row r="859" spans="1:1">
      <c r="A859" s="11" t="s">
        <v>899</v>
      </c>
    </row>
    <row r="860" spans="1:1">
      <c r="A860" s="11" t="s">
        <v>900</v>
      </c>
    </row>
    <row r="861" spans="1:1">
      <c r="A861" s="11" t="s">
        <v>901</v>
      </c>
    </row>
    <row r="862" spans="1:1">
      <c r="A862" s="11" t="s">
        <v>902</v>
      </c>
    </row>
    <row r="863" spans="1:1">
      <c r="A863" s="11" t="s">
        <v>903</v>
      </c>
    </row>
    <row r="864" spans="1:1">
      <c r="A864" s="11" t="s">
        <v>904</v>
      </c>
    </row>
    <row r="865" spans="1:1">
      <c r="A865" s="11" t="s">
        <v>905</v>
      </c>
    </row>
    <row r="866" spans="1:1">
      <c r="A866" s="11" t="s">
        <v>906</v>
      </c>
    </row>
    <row r="867" spans="1:1">
      <c r="A867" s="11" t="s">
        <v>907</v>
      </c>
    </row>
    <row r="868" spans="1:1">
      <c r="A868" s="11" t="s">
        <v>908</v>
      </c>
    </row>
    <row r="869" spans="1:1">
      <c r="A869" s="11" t="s">
        <v>909</v>
      </c>
    </row>
    <row r="870" spans="1:1">
      <c r="A870" s="11" t="s">
        <v>910</v>
      </c>
    </row>
    <row r="871" spans="1:1">
      <c r="A871" s="11" t="s">
        <v>911</v>
      </c>
    </row>
    <row r="872" spans="1:1">
      <c r="A872" s="11" t="s">
        <v>912</v>
      </c>
    </row>
    <row r="873" spans="1:1">
      <c r="A873" s="11" t="s">
        <v>913</v>
      </c>
    </row>
    <row r="874" spans="1:1">
      <c r="A874" s="11" t="s">
        <v>914</v>
      </c>
    </row>
    <row r="875" spans="1:1">
      <c r="A875" s="11" t="s">
        <v>915</v>
      </c>
    </row>
    <row r="876" spans="1:1">
      <c r="A876" s="11" t="s">
        <v>916</v>
      </c>
    </row>
    <row r="877" spans="1:1">
      <c r="A877" s="11" t="s">
        <v>917</v>
      </c>
    </row>
    <row r="878" spans="1:1">
      <c r="A878" s="11" t="s">
        <v>918</v>
      </c>
    </row>
    <row r="879" spans="1:1">
      <c r="A879" s="11" t="s">
        <v>919</v>
      </c>
    </row>
    <row r="880" spans="1:1">
      <c r="A880" s="11" t="s">
        <v>920</v>
      </c>
    </row>
    <row r="881" spans="1:1">
      <c r="A881" s="11" t="s">
        <v>921</v>
      </c>
    </row>
    <row r="882" spans="1:1">
      <c r="A882" s="11" t="s">
        <v>922</v>
      </c>
    </row>
    <row r="883" spans="1:1">
      <c r="A883" s="11" t="s">
        <v>923</v>
      </c>
    </row>
    <row r="884" spans="1:1">
      <c r="A884" s="11" t="s">
        <v>924</v>
      </c>
    </row>
    <row r="885" spans="1:1">
      <c r="A885" s="11" t="s">
        <v>925</v>
      </c>
    </row>
    <row r="886" spans="1:1">
      <c r="A886" s="11" t="s">
        <v>926</v>
      </c>
    </row>
    <row r="887" spans="1:1">
      <c r="A887" s="11" t="s">
        <v>927</v>
      </c>
    </row>
    <row r="888" spans="1:1">
      <c r="A888" s="11" t="s">
        <v>928</v>
      </c>
    </row>
    <row r="889" spans="1:1">
      <c r="A889" s="11" t="s">
        <v>929</v>
      </c>
    </row>
    <row r="890" spans="1:1">
      <c r="A890" s="11" t="s">
        <v>930</v>
      </c>
    </row>
    <row r="891" spans="1:1">
      <c r="A891" s="11" t="s">
        <v>931</v>
      </c>
    </row>
    <row r="892" spans="1:1">
      <c r="A892" s="11" t="s">
        <v>932</v>
      </c>
    </row>
    <row r="893" spans="1:1">
      <c r="A893" s="11" t="s">
        <v>933</v>
      </c>
    </row>
    <row r="894" spans="1:1">
      <c r="A894" s="11" t="s">
        <v>934</v>
      </c>
    </row>
    <row r="895" spans="1:1">
      <c r="A895" s="11" t="s">
        <v>935</v>
      </c>
    </row>
    <row r="896" spans="1:1">
      <c r="A896" s="11" t="s">
        <v>936</v>
      </c>
    </row>
    <row r="897" spans="1:1">
      <c r="A897" s="11" t="s">
        <v>937</v>
      </c>
    </row>
    <row r="898" spans="1:1">
      <c r="A898" s="11" t="s">
        <v>938</v>
      </c>
    </row>
    <row r="899" spans="1:1">
      <c r="A899" s="11" t="s">
        <v>939</v>
      </c>
    </row>
    <row r="900" spans="1:1">
      <c r="A900" s="11" t="s">
        <v>940</v>
      </c>
    </row>
    <row r="901" spans="1:1">
      <c r="A901" s="11" t="s">
        <v>941</v>
      </c>
    </row>
    <row r="902" spans="1:1">
      <c r="A902" s="11" t="s">
        <v>942</v>
      </c>
    </row>
    <row r="903" spans="1:1">
      <c r="A903" s="11" t="s">
        <v>943</v>
      </c>
    </row>
    <row r="904" spans="1:1">
      <c r="A904" s="11" t="s">
        <v>944</v>
      </c>
    </row>
    <row r="905" spans="1:1">
      <c r="A905" s="11" t="s">
        <v>945</v>
      </c>
    </row>
    <row r="906" spans="1:1">
      <c r="A906" s="11" t="s">
        <v>946</v>
      </c>
    </row>
    <row r="907" spans="1:1">
      <c r="A907" s="11" t="s">
        <v>947</v>
      </c>
    </row>
    <row r="908" spans="1:1">
      <c r="A908" s="11" t="s">
        <v>948</v>
      </c>
    </row>
    <row r="909" spans="1:1">
      <c r="A909" s="11" t="s">
        <v>949</v>
      </c>
    </row>
    <row r="910" spans="1:1">
      <c r="A910" s="11" t="s">
        <v>950</v>
      </c>
    </row>
    <row r="911" spans="1:1">
      <c r="A911" s="11" t="s">
        <v>951</v>
      </c>
    </row>
    <row r="912" spans="1:1">
      <c r="A912" s="11" t="s">
        <v>952</v>
      </c>
    </row>
    <row r="913" spans="1:1">
      <c r="A913" s="11" t="s">
        <v>953</v>
      </c>
    </row>
    <row r="914" spans="1:1">
      <c r="A914" s="11" t="s">
        <v>954</v>
      </c>
    </row>
    <row r="915" spans="1:1">
      <c r="A915" s="11" t="s">
        <v>955</v>
      </c>
    </row>
    <row r="916" spans="1:1">
      <c r="A916" s="11" t="s">
        <v>956</v>
      </c>
    </row>
    <row r="917" spans="1:1">
      <c r="A917" s="11" t="s">
        <v>957</v>
      </c>
    </row>
    <row r="918" spans="1:1">
      <c r="A918" s="11" t="s">
        <v>958</v>
      </c>
    </row>
    <row r="919" spans="1:1">
      <c r="A919" s="11" t="s">
        <v>959</v>
      </c>
    </row>
    <row r="920" spans="1:1">
      <c r="A920" s="11" t="s">
        <v>960</v>
      </c>
    </row>
    <row r="921" spans="1:1">
      <c r="A921" s="11" t="s">
        <v>961</v>
      </c>
    </row>
    <row r="922" spans="1:1">
      <c r="A922" s="11" t="s">
        <v>962</v>
      </c>
    </row>
    <row r="923" spans="1:1">
      <c r="A923" s="11" t="s">
        <v>963</v>
      </c>
    </row>
    <row r="924" spans="1:1">
      <c r="A924" s="11" t="s">
        <v>964</v>
      </c>
    </row>
    <row r="925" spans="1:1">
      <c r="A925" s="11" t="s">
        <v>965</v>
      </c>
    </row>
    <row r="926" spans="1:1">
      <c r="A926" s="11" t="s">
        <v>966</v>
      </c>
    </row>
    <row r="927" spans="1:1">
      <c r="A927" s="11" t="s">
        <v>967</v>
      </c>
    </row>
    <row r="928" spans="1:1">
      <c r="A928" s="11" t="s">
        <v>968</v>
      </c>
    </row>
    <row r="929" spans="1:1">
      <c r="A929" s="11" t="s">
        <v>969</v>
      </c>
    </row>
    <row r="930" spans="1:1">
      <c r="A930" s="11" t="s">
        <v>970</v>
      </c>
    </row>
    <row r="931" spans="1:1">
      <c r="A931" s="11" t="s">
        <v>971</v>
      </c>
    </row>
    <row r="932" spans="1:1">
      <c r="A932" s="11" t="s">
        <v>972</v>
      </c>
    </row>
    <row r="933" spans="1:1">
      <c r="A933" s="11" t="s">
        <v>973</v>
      </c>
    </row>
    <row r="934" spans="1:1">
      <c r="A934" s="11" t="s">
        <v>974</v>
      </c>
    </row>
    <row r="935" spans="1:1">
      <c r="A935" s="11" t="s">
        <v>975</v>
      </c>
    </row>
    <row r="936" spans="1:1">
      <c r="A936" s="11" t="s">
        <v>976</v>
      </c>
    </row>
    <row r="937" spans="1:1">
      <c r="A937" s="11" t="s">
        <v>977</v>
      </c>
    </row>
    <row r="938" spans="1:1">
      <c r="A938" s="11" t="s">
        <v>978</v>
      </c>
    </row>
    <row r="939" spans="1:1">
      <c r="A939" s="11" t="s">
        <v>979</v>
      </c>
    </row>
    <row r="940" spans="1:1">
      <c r="A940" s="11" t="s">
        <v>980</v>
      </c>
    </row>
    <row r="941" spans="1:1">
      <c r="A941" s="11" t="s">
        <v>981</v>
      </c>
    </row>
    <row r="942" spans="1:1">
      <c r="A942" s="11" t="s">
        <v>982</v>
      </c>
    </row>
    <row r="943" spans="1:1">
      <c r="A943" s="11" t="s">
        <v>983</v>
      </c>
    </row>
    <row r="944" spans="1:1">
      <c r="A944" s="11" t="s">
        <v>984</v>
      </c>
    </row>
    <row r="945" spans="1:1">
      <c r="A945" s="11" t="s">
        <v>985</v>
      </c>
    </row>
    <row r="946" spans="1:1">
      <c r="A946" s="11" t="s">
        <v>986</v>
      </c>
    </row>
    <row r="947" spans="1:1">
      <c r="A947" s="11" t="s">
        <v>987</v>
      </c>
    </row>
    <row r="948" spans="1:1">
      <c r="A948" s="11" t="s">
        <v>988</v>
      </c>
    </row>
    <row r="949" spans="1:1">
      <c r="A949" s="11" t="s">
        <v>989</v>
      </c>
    </row>
    <row r="950" spans="1:1">
      <c r="A950" s="11" t="s">
        <v>990</v>
      </c>
    </row>
    <row r="951" spans="1:1">
      <c r="A951" s="11" t="s">
        <v>991</v>
      </c>
    </row>
    <row r="952" spans="1:1">
      <c r="A952" s="11" t="s">
        <v>992</v>
      </c>
    </row>
    <row r="953" spans="1:1">
      <c r="A953" s="11" t="s">
        <v>993</v>
      </c>
    </row>
    <row r="954" spans="1:1">
      <c r="A954" s="11" t="s">
        <v>994</v>
      </c>
    </row>
    <row r="955" spans="1:1">
      <c r="A955" s="11" t="s">
        <v>995</v>
      </c>
    </row>
    <row r="956" spans="1:1">
      <c r="A956" s="11" t="s">
        <v>996</v>
      </c>
    </row>
    <row r="957" spans="1:1">
      <c r="A957" s="11" t="s">
        <v>997</v>
      </c>
    </row>
    <row r="958" spans="1:1">
      <c r="A958" s="11" t="s">
        <v>998</v>
      </c>
    </row>
    <row r="959" spans="1:1">
      <c r="A959" s="11" t="s">
        <v>999</v>
      </c>
    </row>
    <row r="960" spans="1:1">
      <c r="A960" s="11" t="s">
        <v>1000</v>
      </c>
    </row>
    <row r="961" spans="1:1">
      <c r="A961" s="11" t="s">
        <v>1001</v>
      </c>
    </row>
    <row r="962" spans="1:1">
      <c r="A962" s="11" t="s">
        <v>1002</v>
      </c>
    </row>
    <row r="963" spans="1:1">
      <c r="A963" s="11" t="s">
        <v>1003</v>
      </c>
    </row>
    <row r="964" spans="1:1">
      <c r="A964" s="11" t="s">
        <v>1004</v>
      </c>
    </row>
    <row r="965" spans="1:1">
      <c r="A965" s="11" t="s">
        <v>1005</v>
      </c>
    </row>
    <row r="966" spans="1:1">
      <c r="A966" s="11" t="s">
        <v>1006</v>
      </c>
    </row>
    <row r="967" spans="1:1">
      <c r="A967" s="11" t="s">
        <v>1007</v>
      </c>
    </row>
    <row r="968" spans="1:1">
      <c r="A968" s="11" t="s">
        <v>1008</v>
      </c>
    </row>
    <row r="969" spans="1:1">
      <c r="A969" s="11" t="s">
        <v>1009</v>
      </c>
    </row>
    <row r="970" spans="1:1">
      <c r="A970" s="11" t="s">
        <v>1010</v>
      </c>
    </row>
    <row r="971" spans="1:1">
      <c r="A971" s="11" t="s">
        <v>1011</v>
      </c>
    </row>
    <row r="972" spans="1:1">
      <c r="A972" s="11" t="s">
        <v>1012</v>
      </c>
    </row>
    <row r="973" spans="1:1">
      <c r="A973" s="11" t="s">
        <v>1013</v>
      </c>
    </row>
    <row r="974" spans="1:1">
      <c r="A974" s="11" t="s">
        <v>1014</v>
      </c>
    </row>
    <row r="975" spans="1:1">
      <c r="A975" s="11" t="s">
        <v>1015</v>
      </c>
    </row>
    <row r="976" spans="1:1">
      <c r="A976" s="11" t="s">
        <v>1016</v>
      </c>
    </row>
    <row r="977" spans="1:1">
      <c r="A977" s="11" t="s">
        <v>1017</v>
      </c>
    </row>
    <row r="978" spans="1:1">
      <c r="A978" s="11" t="s">
        <v>1018</v>
      </c>
    </row>
    <row r="979" spans="1:1">
      <c r="A979" s="11" t="s">
        <v>1019</v>
      </c>
    </row>
    <row r="980" spans="1:1">
      <c r="A980" s="11" t="s">
        <v>1020</v>
      </c>
    </row>
    <row r="981" spans="1:1">
      <c r="A981" s="11" t="s">
        <v>1021</v>
      </c>
    </row>
    <row r="982" spans="1:1">
      <c r="A982" s="11" t="s">
        <v>1022</v>
      </c>
    </row>
    <row r="983" spans="1:1">
      <c r="A983" s="11" t="s">
        <v>1023</v>
      </c>
    </row>
    <row r="984" spans="1:1">
      <c r="A984" s="11" t="s">
        <v>1024</v>
      </c>
    </row>
    <row r="985" spans="1:1">
      <c r="A985" s="11" t="s">
        <v>1025</v>
      </c>
    </row>
    <row r="986" spans="1:1">
      <c r="A986" s="11" t="s">
        <v>1026</v>
      </c>
    </row>
    <row r="987" spans="1:1">
      <c r="A987" s="11" t="s">
        <v>1027</v>
      </c>
    </row>
    <row r="988" spans="1:1">
      <c r="A988" s="11" t="s">
        <v>1028</v>
      </c>
    </row>
    <row r="989" spans="1:1">
      <c r="A989" s="11" t="s">
        <v>1029</v>
      </c>
    </row>
    <row r="990" spans="1:1">
      <c r="A990" s="11" t="s">
        <v>1030</v>
      </c>
    </row>
    <row r="991" spans="1:1">
      <c r="A991" s="11" t="s">
        <v>1031</v>
      </c>
    </row>
    <row r="992" spans="1:1">
      <c r="A992" s="11" t="s">
        <v>1032</v>
      </c>
    </row>
    <row r="993" spans="1:1">
      <c r="A993" s="11" t="s">
        <v>1033</v>
      </c>
    </row>
    <row r="994" spans="1:1">
      <c r="A994" s="11" t="s">
        <v>1034</v>
      </c>
    </row>
    <row r="995" spans="1:1">
      <c r="A995" s="11" t="s">
        <v>1035</v>
      </c>
    </row>
    <row r="996" spans="1:1">
      <c r="A996" s="11" t="s">
        <v>1036</v>
      </c>
    </row>
    <row r="997" spans="1:1">
      <c r="A997" s="11" t="s">
        <v>1037</v>
      </c>
    </row>
    <row r="998" spans="1:1">
      <c r="A998" s="11" t="s">
        <v>1038</v>
      </c>
    </row>
    <row r="999" spans="1:1">
      <c r="A999" s="11" t="s">
        <v>1039</v>
      </c>
    </row>
    <row r="1000" spans="1:1">
      <c r="A1000" s="11" t="s">
        <v>1040</v>
      </c>
    </row>
    <row r="1001" spans="1:1">
      <c r="A1001" s="11" t="s">
        <v>1041</v>
      </c>
    </row>
    <row r="1002" spans="1:1">
      <c r="A1002" s="11" t="s">
        <v>1042</v>
      </c>
    </row>
    <row r="1003" spans="1:1">
      <c r="A1003" s="11" t="s">
        <v>1043</v>
      </c>
    </row>
    <row r="1004" spans="1:1">
      <c r="A1004" s="11" t="s">
        <v>1044</v>
      </c>
    </row>
    <row r="1005" spans="1:1">
      <c r="A1005" s="11" t="s">
        <v>1045</v>
      </c>
    </row>
    <row r="1006" spans="1:1">
      <c r="A1006" s="11" t="s">
        <v>1046</v>
      </c>
    </row>
    <row r="1007" spans="1:1">
      <c r="A1007" s="11" t="s">
        <v>1047</v>
      </c>
    </row>
    <row r="1008" spans="1:1">
      <c r="A1008" s="11" t="s">
        <v>1048</v>
      </c>
    </row>
    <row r="1009" spans="1:1">
      <c r="A1009" s="11" t="s">
        <v>1049</v>
      </c>
    </row>
    <row r="1010" spans="1:1">
      <c r="A1010" s="11" t="s">
        <v>1050</v>
      </c>
    </row>
    <row r="1011" spans="1:1">
      <c r="A1011" s="11" t="s">
        <v>1051</v>
      </c>
    </row>
    <row r="1012" spans="1:1">
      <c r="A1012" s="11" t="s">
        <v>1052</v>
      </c>
    </row>
    <row r="1013" spans="1:1">
      <c r="A1013" s="11" t="s">
        <v>1053</v>
      </c>
    </row>
    <row r="1014" spans="1:1">
      <c r="A1014" s="11" t="s">
        <v>1054</v>
      </c>
    </row>
    <row r="1015" spans="1:1">
      <c r="A1015" s="11" t="s">
        <v>1055</v>
      </c>
    </row>
    <row r="1016" spans="1:1">
      <c r="A1016" s="11" t="s">
        <v>1056</v>
      </c>
    </row>
    <row r="1017" spans="1:1">
      <c r="A1017" s="11" t="s">
        <v>1057</v>
      </c>
    </row>
    <row r="1018" spans="1:1">
      <c r="A1018" s="11" t="s">
        <v>1058</v>
      </c>
    </row>
    <row r="1019" spans="1:1">
      <c r="A1019" s="11" t="s">
        <v>1059</v>
      </c>
    </row>
    <row r="1020" spans="1:1">
      <c r="A1020" s="11" t="s">
        <v>1060</v>
      </c>
    </row>
    <row r="1021" spans="1:1">
      <c r="A1021" s="11" t="s">
        <v>1061</v>
      </c>
    </row>
    <row r="1022" spans="1:1">
      <c r="A1022" s="11" t="s">
        <v>1062</v>
      </c>
    </row>
    <row r="1023" spans="1:1">
      <c r="A1023" s="11" t="s">
        <v>1063</v>
      </c>
    </row>
    <row r="1024" spans="1:1">
      <c r="A1024" s="11" t="s">
        <v>1064</v>
      </c>
    </row>
    <row r="1025" spans="1:1">
      <c r="A1025" s="11" t="s">
        <v>1065</v>
      </c>
    </row>
    <row r="1026" spans="1:1">
      <c r="A1026" s="11" t="s">
        <v>1066</v>
      </c>
    </row>
    <row r="1027" spans="1:1">
      <c r="A1027" s="11" t="s">
        <v>1067</v>
      </c>
    </row>
    <row r="1028" spans="1:1">
      <c r="A1028" s="11" t="s">
        <v>1068</v>
      </c>
    </row>
    <row r="1029" spans="1:1">
      <c r="A1029" s="11" t="s">
        <v>1069</v>
      </c>
    </row>
    <row r="1030" spans="1:1">
      <c r="A1030" s="11" t="s">
        <v>1070</v>
      </c>
    </row>
    <row r="1031" spans="1:1">
      <c r="A1031" s="11" t="s">
        <v>1071</v>
      </c>
    </row>
    <row r="1032" spans="1:1">
      <c r="A1032" s="11" t="s">
        <v>1072</v>
      </c>
    </row>
    <row r="1033" spans="1:1">
      <c r="A1033" s="11" t="s">
        <v>1073</v>
      </c>
    </row>
    <row r="1034" spans="1:1">
      <c r="A1034" s="11" t="s">
        <v>1074</v>
      </c>
    </row>
    <row r="1035" spans="1:1">
      <c r="A1035" s="11" t="s">
        <v>1075</v>
      </c>
    </row>
    <row r="1036" spans="1:1">
      <c r="A1036" s="11" t="s">
        <v>1076</v>
      </c>
    </row>
    <row r="1037" spans="1:1">
      <c r="A1037" s="11" t="s">
        <v>1077</v>
      </c>
    </row>
    <row r="1038" spans="1:1">
      <c r="A1038" s="11" t="s">
        <v>1078</v>
      </c>
    </row>
    <row r="1039" spans="1:1">
      <c r="A1039" s="11" t="s">
        <v>1079</v>
      </c>
    </row>
    <row r="1040" spans="1:1">
      <c r="A1040" s="11" t="s">
        <v>1080</v>
      </c>
    </row>
    <row r="1041" spans="1:1">
      <c r="A1041" s="11" t="s">
        <v>1081</v>
      </c>
    </row>
    <row r="1042" spans="1:1">
      <c r="A1042" s="11" t="s">
        <v>1082</v>
      </c>
    </row>
    <row r="1043" spans="1:1">
      <c r="A1043" s="11" t="s">
        <v>1083</v>
      </c>
    </row>
    <row r="1044" spans="1:1">
      <c r="A1044" s="11" t="s">
        <v>1084</v>
      </c>
    </row>
    <row r="1045" spans="1:1">
      <c r="A1045" s="11" t="s">
        <v>1085</v>
      </c>
    </row>
    <row r="1046" spans="1:1">
      <c r="A1046" s="11" t="s">
        <v>1086</v>
      </c>
    </row>
    <row r="1047" spans="1:1">
      <c r="A1047" s="11" t="s">
        <v>1087</v>
      </c>
    </row>
    <row r="1048" spans="1:1">
      <c r="A1048" s="11" t="s">
        <v>1088</v>
      </c>
    </row>
    <row r="1049" spans="1:1">
      <c r="A1049" s="11" t="s">
        <v>1089</v>
      </c>
    </row>
    <row r="1050" spans="1:1">
      <c r="A1050" s="11" t="s">
        <v>1090</v>
      </c>
    </row>
    <row r="1051" spans="1:1">
      <c r="A1051" s="11" t="s">
        <v>1091</v>
      </c>
    </row>
    <row r="1052" spans="1:1">
      <c r="A1052" s="11" t="s">
        <v>1092</v>
      </c>
    </row>
    <row r="1053" spans="1:1">
      <c r="A1053" s="11" t="s">
        <v>1093</v>
      </c>
    </row>
    <row r="1054" spans="1:1">
      <c r="A1054" s="11" t="s">
        <v>1094</v>
      </c>
    </row>
    <row r="1055" spans="1:1">
      <c r="A1055" s="11" t="s">
        <v>1095</v>
      </c>
    </row>
    <row r="1056" spans="1:1">
      <c r="A1056" s="11" t="s">
        <v>1096</v>
      </c>
    </row>
    <row r="1057" spans="1:1">
      <c r="A1057" s="11" t="s">
        <v>1097</v>
      </c>
    </row>
    <row r="1058" spans="1:1">
      <c r="A1058" s="11" t="s">
        <v>1098</v>
      </c>
    </row>
    <row r="1059" spans="1:1">
      <c r="A1059" s="11" t="s">
        <v>1099</v>
      </c>
    </row>
    <row r="1060" spans="1:1">
      <c r="A1060" s="11" t="s">
        <v>1100</v>
      </c>
    </row>
    <row r="1061" spans="1:1">
      <c r="A1061" s="11" t="s">
        <v>1101</v>
      </c>
    </row>
    <row r="1062" spans="1:1">
      <c r="A1062" s="11" t="s">
        <v>1102</v>
      </c>
    </row>
    <row r="1063" spans="1:1">
      <c r="A1063" s="11" t="s">
        <v>1103</v>
      </c>
    </row>
    <row r="1064" spans="1:1">
      <c r="A1064" s="11" t="s">
        <v>1104</v>
      </c>
    </row>
    <row r="1065" spans="1:1">
      <c r="A1065" s="11" t="s">
        <v>1105</v>
      </c>
    </row>
    <row r="1066" spans="1:1">
      <c r="A1066" s="11" t="s">
        <v>1106</v>
      </c>
    </row>
    <row r="1067" spans="1:1">
      <c r="A1067" s="11" t="s">
        <v>1107</v>
      </c>
    </row>
    <row r="1068" spans="1:1">
      <c r="A1068" s="11" t="s">
        <v>1108</v>
      </c>
    </row>
    <row r="1069" spans="1:1">
      <c r="A1069" s="11" t="s">
        <v>1109</v>
      </c>
    </row>
    <row r="1070" spans="1:1">
      <c r="A1070" s="11" t="s">
        <v>1110</v>
      </c>
    </row>
    <row r="1071" spans="1:1">
      <c r="A1071" s="11" t="s">
        <v>1111</v>
      </c>
    </row>
    <row r="1072" spans="1:1">
      <c r="A1072" s="11" t="s">
        <v>1112</v>
      </c>
    </row>
    <row r="1073" spans="1:1">
      <c r="A1073" s="11" t="s">
        <v>1113</v>
      </c>
    </row>
    <row r="1074" spans="1:1">
      <c r="A1074" s="11" t="s">
        <v>1114</v>
      </c>
    </row>
    <row r="1075" spans="1:1">
      <c r="A1075" s="11" t="s">
        <v>1115</v>
      </c>
    </row>
    <row r="1076" spans="1:1">
      <c r="A1076" s="11" t="s">
        <v>1116</v>
      </c>
    </row>
    <row r="1077" spans="1:1">
      <c r="A1077" s="11" t="s">
        <v>1117</v>
      </c>
    </row>
    <row r="1078" spans="1:1">
      <c r="A1078" s="11" t="s">
        <v>1118</v>
      </c>
    </row>
    <row r="1079" spans="1:1">
      <c r="A1079" s="11" t="s">
        <v>1119</v>
      </c>
    </row>
    <row r="1080" spans="1:1">
      <c r="A1080" s="11" t="s">
        <v>1120</v>
      </c>
    </row>
    <row r="1081" spans="1:1">
      <c r="A1081" s="11" t="s">
        <v>1121</v>
      </c>
    </row>
    <row r="1082" spans="1:1">
      <c r="A1082" s="11" t="s">
        <v>1122</v>
      </c>
    </row>
    <row r="1083" spans="1:1">
      <c r="A1083" s="11" t="s">
        <v>1123</v>
      </c>
    </row>
    <row r="1084" spans="1:1">
      <c r="A1084" s="11" t="s">
        <v>1124</v>
      </c>
    </row>
    <row r="1085" spans="1:1">
      <c r="A1085" s="11" t="s">
        <v>1125</v>
      </c>
    </row>
    <row r="1086" spans="1:1">
      <c r="A1086" s="11" t="s">
        <v>1126</v>
      </c>
    </row>
    <row r="1087" spans="1:1">
      <c r="A1087" s="11" t="s">
        <v>1127</v>
      </c>
    </row>
    <row r="1088" spans="1:1">
      <c r="A1088" s="11" t="s">
        <v>1128</v>
      </c>
    </row>
    <row r="1089" spans="1:1">
      <c r="A1089" s="11" t="s">
        <v>1129</v>
      </c>
    </row>
    <row r="1090" spans="1:1">
      <c r="A1090" s="11" t="s">
        <v>1130</v>
      </c>
    </row>
    <row r="1091" spans="1:1">
      <c r="A1091" s="11" t="s">
        <v>1131</v>
      </c>
    </row>
    <row r="1092" spans="1:1">
      <c r="A1092" s="11" t="s">
        <v>1132</v>
      </c>
    </row>
    <row r="1093" spans="1:1">
      <c r="A1093" s="11" t="s">
        <v>1133</v>
      </c>
    </row>
    <row r="1094" spans="1:1">
      <c r="A1094" s="11" t="s">
        <v>1134</v>
      </c>
    </row>
    <row r="1095" spans="1:1">
      <c r="A1095" s="11" t="s">
        <v>1135</v>
      </c>
    </row>
    <row r="1096" spans="1:1">
      <c r="A1096" s="11" t="s">
        <v>1136</v>
      </c>
    </row>
    <row r="1097" spans="1:1">
      <c r="A1097" s="11" t="s">
        <v>1137</v>
      </c>
    </row>
    <row r="1098" spans="1:1">
      <c r="A1098" s="11" t="s">
        <v>1138</v>
      </c>
    </row>
    <row r="1099" spans="1:1">
      <c r="A1099" s="11" t="s">
        <v>1139</v>
      </c>
    </row>
    <row r="1100" spans="1:1">
      <c r="A1100" s="11" t="s">
        <v>1140</v>
      </c>
    </row>
    <row r="1101" spans="1:1">
      <c r="A1101" s="11" t="s">
        <v>1141</v>
      </c>
    </row>
    <row r="1102" spans="1:1">
      <c r="A1102" s="11" t="s">
        <v>1142</v>
      </c>
    </row>
    <row r="1103" spans="1:1">
      <c r="A1103" s="11" t="s">
        <v>1143</v>
      </c>
    </row>
    <row r="1104" spans="1:1">
      <c r="A1104" s="11" t="s">
        <v>1144</v>
      </c>
    </row>
    <row r="1105" spans="1:1">
      <c r="A1105" s="11" t="s">
        <v>1145</v>
      </c>
    </row>
    <row r="1106" spans="1:1">
      <c r="A1106" s="11" t="s">
        <v>1146</v>
      </c>
    </row>
    <row r="1107" spans="1:1">
      <c r="A1107" s="11" t="s">
        <v>1147</v>
      </c>
    </row>
    <row r="1108" spans="1:1">
      <c r="A1108" s="11" t="s">
        <v>1148</v>
      </c>
    </row>
    <row r="1109" spans="1:1">
      <c r="A1109" s="11" t="s">
        <v>1149</v>
      </c>
    </row>
    <row r="1110" spans="1:1">
      <c r="A1110" s="11" t="s">
        <v>1150</v>
      </c>
    </row>
    <row r="1111" spans="1:1">
      <c r="A1111" s="11" t="s">
        <v>1151</v>
      </c>
    </row>
    <row r="1112" spans="1:1">
      <c r="A1112" s="11" t="s">
        <v>1152</v>
      </c>
    </row>
    <row r="1113" spans="1:1">
      <c r="A1113" s="11" t="s">
        <v>1153</v>
      </c>
    </row>
    <row r="1114" spans="1:1">
      <c r="A1114" s="11" t="s">
        <v>1154</v>
      </c>
    </row>
    <row r="1115" spans="1:1">
      <c r="A1115" s="11" t="s">
        <v>1155</v>
      </c>
    </row>
    <row r="1116" spans="1:1">
      <c r="A1116" s="11" t="s">
        <v>1156</v>
      </c>
    </row>
    <row r="1117" spans="1:1">
      <c r="A1117" s="11" t="s">
        <v>1157</v>
      </c>
    </row>
    <row r="1118" spans="1:1">
      <c r="A1118" s="11" t="s">
        <v>1158</v>
      </c>
    </row>
    <row r="1119" spans="1:1">
      <c r="A1119" s="11" t="s">
        <v>1159</v>
      </c>
    </row>
    <row r="1120" spans="1:1">
      <c r="A1120" s="11" t="s">
        <v>1160</v>
      </c>
    </row>
    <row r="1121" spans="1:1">
      <c r="A1121" s="11" t="s">
        <v>1161</v>
      </c>
    </row>
    <row r="1122" spans="1:1">
      <c r="A1122" s="11" t="s">
        <v>1162</v>
      </c>
    </row>
    <row r="1123" spans="1:1">
      <c r="A1123" s="11" t="s">
        <v>1163</v>
      </c>
    </row>
    <row r="1124" spans="1:1">
      <c r="A1124" s="11" t="s">
        <v>1164</v>
      </c>
    </row>
    <row r="1125" spans="1:1">
      <c r="A1125" s="11" t="s">
        <v>1165</v>
      </c>
    </row>
    <row r="1126" spans="1:1">
      <c r="A1126" s="11" t="s">
        <v>1166</v>
      </c>
    </row>
    <row r="1127" spans="1:1">
      <c r="A1127" s="11" t="s">
        <v>1167</v>
      </c>
    </row>
    <row r="1128" spans="1:1">
      <c r="A1128" s="11" t="s">
        <v>1168</v>
      </c>
    </row>
    <row r="1129" spans="1:1">
      <c r="A1129" s="11" t="s">
        <v>1169</v>
      </c>
    </row>
    <row r="1130" spans="1:1">
      <c r="A1130" s="11" t="s">
        <v>1170</v>
      </c>
    </row>
    <row r="1131" spans="1:1">
      <c r="A1131" s="11" t="s">
        <v>1171</v>
      </c>
    </row>
    <row r="1132" spans="1:1">
      <c r="A1132" s="11" t="s">
        <v>1172</v>
      </c>
    </row>
    <row r="1133" spans="1:1">
      <c r="A1133" s="11" t="s">
        <v>1173</v>
      </c>
    </row>
    <row r="1134" spans="1:1">
      <c r="A1134" s="11" t="s">
        <v>1174</v>
      </c>
    </row>
    <row r="1135" spans="1:1">
      <c r="A1135" s="11" t="s">
        <v>1175</v>
      </c>
    </row>
    <row r="1136" spans="1:1">
      <c r="A1136" s="11" t="s">
        <v>1176</v>
      </c>
    </row>
    <row r="1137" spans="1:1">
      <c r="A1137" s="11" t="s">
        <v>1177</v>
      </c>
    </row>
    <row r="1138" spans="1:1">
      <c r="A1138" s="11" t="s">
        <v>1178</v>
      </c>
    </row>
    <row r="1139" spans="1:1">
      <c r="A1139" s="11" t="s">
        <v>1179</v>
      </c>
    </row>
    <row r="1140" spans="1:1">
      <c r="A1140" s="11" t="s">
        <v>1180</v>
      </c>
    </row>
    <row r="1141" spans="1:1">
      <c r="A1141" s="11" t="s">
        <v>1181</v>
      </c>
    </row>
    <row r="1142" spans="1:1">
      <c r="A1142" s="11" t="s">
        <v>1182</v>
      </c>
    </row>
    <row r="1143" spans="1:1">
      <c r="A1143" s="11" t="s">
        <v>1183</v>
      </c>
    </row>
    <row r="1144" spans="1:1">
      <c r="A1144" s="11" t="s">
        <v>1184</v>
      </c>
    </row>
    <row r="1145" spans="1:1">
      <c r="A1145" s="11" t="s">
        <v>1185</v>
      </c>
    </row>
    <row r="1146" spans="1:1">
      <c r="A1146" s="11" t="s">
        <v>1186</v>
      </c>
    </row>
    <row r="1147" spans="1:1">
      <c r="A1147" s="11" t="s">
        <v>1187</v>
      </c>
    </row>
    <row r="1148" spans="1:1">
      <c r="A1148" s="11" t="s">
        <v>1188</v>
      </c>
    </row>
    <row r="1149" spans="1:1">
      <c r="A1149" s="11" t="s">
        <v>1189</v>
      </c>
    </row>
    <row r="1150" spans="1:1">
      <c r="A1150" s="11" t="s">
        <v>1190</v>
      </c>
    </row>
    <row r="1151" spans="1:1">
      <c r="A1151" s="11" t="s">
        <v>1191</v>
      </c>
    </row>
    <row r="1152" spans="1:1">
      <c r="A1152" s="11" t="s">
        <v>1192</v>
      </c>
    </row>
    <row r="1153" spans="1:1">
      <c r="A1153" s="11" t="s">
        <v>1193</v>
      </c>
    </row>
    <row r="1154" spans="1:1">
      <c r="A1154" s="11" t="s">
        <v>1194</v>
      </c>
    </row>
    <row r="1155" spans="1:1">
      <c r="A1155" s="11" t="s">
        <v>1195</v>
      </c>
    </row>
    <row r="1156" spans="1:1">
      <c r="A1156" s="11" t="s">
        <v>1196</v>
      </c>
    </row>
    <row r="1157" spans="1:1">
      <c r="A1157" s="11" t="s">
        <v>1197</v>
      </c>
    </row>
    <row r="1158" spans="1:1">
      <c r="A1158" s="11" t="s">
        <v>1198</v>
      </c>
    </row>
    <row r="1159" spans="1:1">
      <c r="A1159" s="11" t="s">
        <v>1199</v>
      </c>
    </row>
    <row r="1160" spans="1:1">
      <c r="A1160" s="11" t="s">
        <v>1200</v>
      </c>
    </row>
    <row r="1161" spans="1:1">
      <c r="A1161" s="11" t="s">
        <v>1201</v>
      </c>
    </row>
    <row r="1162" spans="1:1">
      <c r="A1162" s="11" t="s">
        <v>1202</v>
      </c>
    </row>
    <row r="1163" spans="1:1">
      <c r="A1163" s="11" t="s">
        <v>1203</v>
      </c>
    </row>
    <row r="1164" spans="1:1">
      <c r="A1164" s="11" t="s">
        <v>1204</v>
      </c>
    </row>
    <row r="1165" spans="1:1">
      <c r="A1165" s="11" t="s">
        <v>1205</v>
      </c>
    </row>
    <row r="1166" spans="1:1">
      <c r="A1166" s="11" t="s">
        <v>1206</v>
      </c>
    </row>
    <row r="1167" spans="1:1">
      <c r="A1167" s="11" t="s">
        <v>1207</v>
      </c>
    </row>
    <row r="1168" spans="1:1">
      <c r="A1168" s="11" t="s">
        <v>1208</v>
      </c>
    </row>
    <row r="1169" spans="1:1">
      <c r="A1169" s="11" t="s">
        <v>1209</v>
      </c>
    </row>
    <row r="1170" spans="1:1">
      <c r="A1170" s="11" t="s">
        <v>1210</v>
      </c>
    </row>
    <row r="1171" spans="1:1">
      <c r="A1171" s="11" t="s">
        <v>1211</v>
      </c>
    </row>
    <row r="1172" spans="1:1">
      <c r="A1172" s="11" t="s">
        <v>1212</v>
      </c>
    </row>
    <row r="1173" spans="1:1">
      <c r="A1173" s="11" t="s">
        <v>1213</v>
      </c>
    </row>
    <row r="1174" spans="1:1">
      <c r="A1174" s="11" t="s">
        <v>1214</v>
      </c>
    </row>
    <row r="1175" spans="1:1">
      <c r="A1175" s="11" t="s">
        <v>1215</v>
      </c>
    </row>
    <row r="1176" spans="1:1">
      <c r="A1176" s="11" t="s">
        <v>1216</v>
      </c>
    </row>
    <row r="1177" spans="1:1">
      <c r="A1177" s="11" t="s">
        <v>1217</v>
      </c>
    </row>
    <row r="1178" spans="1:1">
      <c r="A1178" s="11" t="s">
        <v>1218</v>
      </c>
    </row>
    <row r="1179" spans="1:1">
      <c r="A1179" s="11" t="s">
        <v>1219</v>
      </c>
    </row>
    <row r="1180" spans="1:1">
      <c r="A1180" s="11" t="s">
        <v>1220</v>
      </c>
    </row>
    <row r="1181" spans="1:1">
      <c r="A1181" s="11" t="s">
        <v>1221</v>
      </c>
    </row>
    <row r="1182" spans="1:1">
      <c r="A1182" s="11" t="s">
        <v>1222</v>
      </c>
    </row>
    <row r="1183" spans="1:1">
      <c r="A1183" s="11" t="s">
        <v>1223</v>
      </c>
    </row>
    <row r="1184" spans="1:1">
      <c r="A1184" s="11" t="s">
        <v>1224</v>
      </c>
    </row>
    <row r="1185" spans="1:1">
      <c r="A1185" s="11" t="s">
        <v>1225</v>
      </c>
    </row>
    <row r="1186" spans="1:1">
      <c r="A1186" s="11" t="s">
        <v>1226</v>
      </c>
    </row>
    <row r="1187" spans="1:1">
      <c r="A1187" s="11" t="s">
        <v>1227</v>
      </c>
    </row>
    <row r="1188" spans="1:1">
      <c r="A1188" s="11" t="s">
        <v>1228</v>
      </c>
    </row>
    <row r="1189" spans="1:1">
      <c r="A1189" s="11" t="s">
        <v>1229</v>
      </c>
    </row>
    <row r="1190" spans="1:1">
      <c r="A1190" s="11" t="s">
        <v>1230</v>
      </c>
    </row>
    <row r="1191" spans="1:1">
      <c r="A1191" s="11" t="s">
        <v>1231</v>
      </c>
    </row>
    <row r="1192" spans="1:1">
      <c r="A1192" s="11" t="s">
        <v>1232</v>
      </c>
    </row>
    <row r="1193" spans="1:1">
      <c r="A1193" s="11" t="s">
        <v>1233</v>
      </c>
    </row>
    <row r="1194" spans="1:1">
      <c r="A1194" s="11" t="s">
        <v>1234</v>
      </c>
    </row>
    <row r="1195" spans="1:1">
      <c r="A1195" s="11" t="s">
        <v>1235</v>
      </c>
    </row>
    <row r="1196" spans="1:1">
      <c r="A1196" s="11" t="s">
        <v>1236</v>
      </c>
    </row>
    <row r="1197" spans="1:1">
      <c r="A1197" s="11" t="s">
        <v>1237</v>
      </c>
    </row>
    <row r="1198" spans="1:1">
      <c r="A1198" s="11" t="s">
        <v>1238</v>
      </c>
    </row>
    <row r="1199" spans="1:1">
      <c r="A1199" s="11" t="s">
        <v>1239</v>
      </c>
    </row>
    <row r="1200" spans="1:1">
      <c r="A1200" s="11" t="s">
        <v>1240</v>
      </c>
    </row>
    <row r="1201" spans="1:1">
      <c r="A1201" s="11" t="s">
        <v>1241</v>
      </c>
    </row>
    <row r="1202" spans="1:1">
      <c r="A1202" s="11" t="s">
        <v>1242</v>
      </c>
    </row>
    <row r="1203" spans="1:1">
      <c r="A1203" s="11" t="s">
        <v>1243</v>
      </c>
    </row>
    <row r="1204" spans="1:1">
      <c r="A1204" s="11" t="s">
        <v>1244</v>
      </c>
    </row>
    <row r="1205" spans="1:1">
      <c r="A1205" s="11" t="s">
        <v>1245</v>
      </c>
    </row>
    <row r="1206" spans="1:1">
      <c r="A1206" s="11" t="s">
        <v>1246</v>
      </c>
    </row>
    <row r="1207" spans="1:1">
      <c r="A1207" s="11" t="s">
        <v>1247</v>
      </c>
    </row>
    <row r="1208" spans="1:1">
      <c r="A1208" s="11" t="s">
        <v>1248</v>
      </c>
    </row>
    <row r="1209" spans="1:1">
      <c r="A1209" s="11" t="s">
        <v>1249</v>
      </c>
    </row>
    <row r="1210" spans="1:1">
      <c r="A1210" s="11" t="s">
        <v>1250</v>
      </c>
    </row>
    <row r="1211" spans="1:1">
      <c r="A1211" s="11" t="s">
        <v>1251</v>
      </c>
    </row>
    <row r="1212" spans="1:1">
      <c r="A1212" s="11" t="s">
        <v>1252</v>
      </c>
    </row>
    <row r="1213" spans="1:1">
      <c r="A1213" s="11" t="s">
        <v>1253</v>
      </c>
    </row>
    <row r="1214" spans="1:1">
      <c r="A1214" s="11" t="s">
        <v>1254</v>
      </c>
    </row>
    <row r="1215" spans="1:1">
      <c r="A1215" s="11" t="s">
        <v>1255</v>
      </c>
    </row>
    <row r="1216" spans="1:1">
      <c r="A1216" s="11" t="s">
        <v>1256</v>
      </c>
    </row>
    <row r="1217" spans="1:1">
      <c r="A1217" s="11" t="s">
        <v>1257</v>
      </c>
    </row>
    <row r="1218" spans="1:1">
      <c r="A1218" s="11" t="s">
        <v>1258</v>
      </c>
    </row>
    <row r="1219" spans="1:1">
      <c r="A1219" s="11" t="s">
        <v>1259</v>
      </c>
    </row>
    <row r="1220" spans="1:1">
      <c r="A1220" s="11" t="s">
        <v>1260</v>
      </c>
    </row>
    <row r="1221" spans="1:1">
      <c r="A1221" s="11" t="s">
        <v>1261</v>
      </c>
    </row>
    <row r="1222" spans="1:1">
      <c r="A1222" s="11" t="s">
        <v>1262</v>
      </c>
    </row>
    <row r="1223" spans="1:1">
      <c r="A1223" s="11" t="s">
        <v>1263</v>
      </c>
    </row>
    <row r="1224" spans="1:1">
      <c r="A1224" s="11" t="s">
        <v>1264</v>
      </c>
    </row>
    <row r="1225" spans="1:1">
      <c r="A1225" s="11" t="s">
        <v>1265</v>
      </c>
    </row>
    <row r="1226" spans="1:1">
      <c r="A1226" s="11" t="s">
        <v>1266</v>
      </c>
    </row>
    <row r="1227" spans="1:1">
      <c r="A1227" s="11" t="s">
        <v>1267</v>
      </c>
    </row>
    <row r="1228" spans="1:1">
      <c r="A1228" s="11" t="s">
        <v>1268</v>
      </c>
    </row>
    <row r="1229" spans="1:1">
      <c r="A1229" s="11" t="s">
        <v>1269</v>
      </c>
    </row>
    <row r="1230" spans="1:1">
      <c r="A1230" s="11" t="s">
        <v>1270</v>
      </c>
    </row>
    <row r="1231" spans="1:1">
      <c r="A1231" s="11" t="s">
        <v>1271</v>
      </c>
    </row>
    <row r="1232" spans="1:1">
      <c r="A1232" s="11" t="s">
        <v>1272</v>
      </c>
    </row>
    <row r="1233" spans="1:1">
      <c r="A1233" s="11" t="s">
        <v>1273</v>
      </c>
    </row>
    <row r="1234" spans="1:1">
      <c r="A1234" s="11" t="s">
        <v>1274</v>
      </c>
    </row>
    <row r="1235" spans="1:1">
      <c r="A1235" s="11" t="s">
        <v>1275</v>
      </c>
    </row>
    <row r="1236" spans="1:1">
      <c r="A1236" s="11" t="s">
        <v>1276</v>
      </c>
    </row>
    <row r="1237" spans="1:1">
      <c r="A1237" s="11" t="s">
        <v>1277</v>
      </c>
    </row>
    <row r="1238" spans="1:1">
      <c r="A1238" s="11" t="s">
        <v>1278</v>
      </c>
    </row>
    <row r="1239" spans="1:1">
      <c r="A1239" s="11" t="s">
        <v>1279</v>
      </c>
    </row>
    <row r="1240" spans="1:1">
      <c r="A1240" s="11" t="s">
        <v>1280</v>
      </c>
    </row>
    <row r="1241" spans="1:1">
      <c r="A1241" s="11" t="s">
        <v>1281</v>
      </c>
    </row>
    <row r="1242" spans="1:1">
      <c r="A1242" s="11" t="s">
        <v>1282</v>
      </c>
    </row>
    <row r="1243" spans="1:1">
      <c r="A1243" s="11" t="s">
        <v>1283</v>
      </c>
    </row>
    <row r="1244" spans="1:1">
      <c r="A1244" s="11" t="s">
        <v>1284</v>
      </c>
    </row>
    <row r="1245" spans="1:1">
      <c r="A1245" s="11" t="s">
        <v>1285</v>
      </c>
    </row>
    <row r="1246" spans="1:1">
      <c r="A1246" s="11" t="s">
        <v>1286</v>
      </c>
    </row>
    <row r="1247" spans="1:1">
      <c r="A1247" s="11" t="s">
        <v>1287</v>
      </c>
    </row>
    <row r="1248" spans="1:1">
      <c r="A1248" s="11" t="s">
        <v>1288</v>
      </c>
    </row>
    <row r="1249" spans="1:1">
      <c r="A1249" s="11" t="s">
        <v>1289</v>
      </c>
    </row>
    <row r="1250" spans="1:1">
      <c r="A1250" s="11" t="s">
        <v>1290</v>
      </c>
    </row>
    <row r="1251" spans="1:1">
      <c r="A1251" s="11" t="s">
        <v>1291</v>
      </c>
    </row>
    <row r="1252" spans="1:1">
      <c r="A1252" s="11" t="s">
        <v>1292</v>
      </c>
    </row>
    <row r="1253" spans="1:1">
      <c r="A1253" s="11" t="s">
        <v>1293</v>
      </c>
    </row>
    <row r="1254" spans="1:1">
      <c r="A1254" s="11" t="s">
        <v>1294</v>
      </c>
    </row>
    <row r="1255" spans="1:1">
      <c r="A1255" s="11" t="s">
        <v>1295</v>
      </c>
    </row>
    <row r="1256" spans="1:1">
      <c r="A1256" s="11" t="s">
        <v>1296</v>
      </c>
    </row>
    <row r="1257" spans="1:1">
      <c r="A1257" s="11" t="s">
        <v>1297</v>
      </c>
    </row>
    <row r="1258" spans="1:1">
      <c r="A1258" s="11" t="s">
        <v>1298</v>
      </c>
    </row>
    <row r="1259" spans="1:1">
      <c r="A1259" s="11" t="s">
        <v>1299</v>
      </c>
    </row>
    <row r="1260" spans="1:1">
      <c r="A1260" s="11" t="s">
        <v>1300</v>
      </c>
    </row>
    <row r="1261" spans="1:1">
      <c r="A1261" s="11" t="s">
        <v>1301</v>
      </c>
    </row>
    <row r="1262" spans="1:1">
      <c r="A1262" s="11" t="s">
        <v>1302</v>
      </c>
    </row>
    <row r="1263" spans="1:1">
      <c r="A1263" s="11" t="s">
        <v>1303</v>
      </c>
    </row>
    <row r="1264" spans="1:1">
      <c r="A1264" s="11" t="s">
        <v>1304</v>
      </c>
    </row>
    <row r="1265" spans="1:1">
      <c r="A1265" s="11" t="s">
        <v>1305</v>
      </c>
    </row>
    <row r="1266" spans="1:1">
      <c r="A1266" s="11" t="s">
        <v>1306</v>
      </c>
    </row>
    <row r="1267" spans="1:1">
      <c r="A1267" s="11" t="s">
        <v>1307</v>
      </c>
    </row>
    <row r="1268" spans="1:1">
      <c r="A1268" s="11" t="s">
        <v>1308</v>
      </c>
    </row>
    <row r="1269" spans="1:1">
      <c r="A1269" s="11" t="s">
        <v>1309</v>
      </c>
    </row>
    <row r="1270" spans="1:1">
      <c r="A1270" s="11" t="s">
        <v>1310</v>
      </c>
    </row>
    <row r="1271" spans="1:1">
      <c r="A1271" s="11" t="s">
        <v>1311</v>
      </c>
    </row>
    <row r="1272" spans="1:1">
      <c r="A1272" s="11" t="s">
        <v>1312</v>
      </c>
    </row>
    <row r="1273" spans="1:1">
      <c r="A1273" s="11" t="s">
        <v>1313</v>
      </c>
    </row>
    <row r="1274" spans="1:1">
      <c r="A1274" s="11" t="s">
        <v>1314</v>
      </c>
    </row>
    <row r="1275" spans="1:1">
      <c r="A1275" s="11" t="s">
        <v>1315</v>
      </c>
    </row>
    <row r="1276" spans="1:1">
      <c r="A1276" s="11" t="s">
        <v>1316</v>
      </c>
    </row>
    <row r="1277" spans="1:1">
      <c r="A1277" s="11" t="s">
        <v>1317</v>
      </c>
    </row>
    <row r="1278" spans="1:1">
      <c r="A1278" s="11" t="s">
        <v>1318</v>
      </c>
    </row>
    <row r="1279" spans="1:1">
      <c r="A1279" s="11" t="s">
        <v>1319</v>
      </c>
    </row>
    <row r="1280" spans="1:1">
      <c r="A1280" s="11" t="s">
        <v>1320</v>
      </c>
    </row>
    <row r="1281" spans="1:1">
      <c r="A1281" s="11" t="s">
        <v>1321</v>
      </c>
    </row>
    <row r="1282" spans="1:1">
      <c r="A1282" s="11" t="s">
        <v>1322</v>
      </c>
    </row>
    <row r="1283" spans="1:1">
      <c r="A1283" s="11" t="s">
        <v>1323</v>
      </c>
    </row>
    <row r="1284" spans="1:1">
      <c r="A1284" s="11" t="s">
        <v>1324</v>
      </c>
    </row>
    <row r="1285" spans="1:1">
      <c r="A1285" s="11" t="s">
        <v>1325</v>
      </c>
    </row>
    <row r="1286" spans="1:1">
      <c r="A1286" s="11" t="s">
        <v>1326</v>
      </c>
    </row>
    <row r="1287" spans="1:1">
      <c r="A1287" s="11" t="s">
        <v>1327</v>
      </c>
    </row>
    <row r="1288" spans="1:1">
      <c r="A1288" s="11" t="s">
        <v>1328</v>
      </c>
    </row>
    <row r="1289" spans="1:1">
      <c r="A1289" s="11" t="s">
        <v>1329</v>
      </c>
    </row>
    <row r="1290" spans="1:1">
      <c r="A1290" s="11" t="s">
        <v>1330</v>
      </c>
    </row>
    <row r="1291" spans="1:1">
      <c r="A1291" s="11" t="s">
        <v>1331</v>
      </c>
    </row>
    <row r="1292" spans="1:1">
      <c r="A1292" s="11" t="s">
        <v>1332</v>
      </c>
    </row>
    <row r="1293" spans="1:1">
      <c r="A1293" s="11" t="s">
        <v>1333</v>
      </c>
    </row>
    <row r="1294" spans="1:1">
      <c r="A1294" s="11" t="s">
        <v>1334</v>
      </c>
    </row>
    <row r="1295" spans="1:1">
      <c r="A1295" s="11" t="s">
        <v>1335</v>
      </c>
    </row>
    <row r="1296" spans="1:1">
      <c r="A1296" s="11" t="s">
        <v>1336</v>
      </c>
    </row>
    <row r="1297" spans="1:1">
      <c r="A1297" s="11" t="s">
        <v>1337</v>
      </c>
    </row>
    <row r="1298" spans="1:1">
      <c r="A1298" s="11" t="s">
        <v>1338</v>
      </c>
    </row>
    <row r="1299" spans="1:1">
      <c r="A1299" s="11" t="s">
        <v>1339</v>
      </c>
    </row>
    <row r="1300" spans="1:1">
      <c r="A1300" s="11" t="s">
        <v>1340</v>
      </c>
    </row>
    <row r="1301" spans="1:1">
      <c r="A1301" s="11" t="s">
        <v>1341</v>
      </c>
    </row>
    <row r="1302" spans="1:1">
      <c r="A1302" s="11" t="s">
        <v>1342</v>
      </c>
    </row>
    <row r="1303" spans="1:1">
      <c r="A1303" s="11" t="s">
        <v>1343</v>
      </c>
    </row>
    <row r="1304" spans="1:1">
      <c r="A1304" s="11" t="s">
        <v>1344</v>
      </c>
    </row>
    <row r="1305" spans="1:1">
      <c r="A1305" s="11" t="s">
        <v>1345</v>
      </c>
    </row>
    <row r="1306" spans="1:1">
      <c r="A1306" s="11" t="s">
        <v>1346</v>
      </c>
    </row>
    <row r="1307" spans="1:1">
      <c r="A1307" s="11" t="s">
        <v>1347</v>
      </c>
    </row>
    <row r="1308" spans="1:1">
      <c r="A1308" s="11" t="s">
        <v>1348</v>
      </c>
    </row>
    <row r="1309" spans="1:1">
      <c r="A1309" s="11" t="s">
        <v>1349</v>
      </c>
    </row>
    <row r="1310" spans="1:1">
      <c r="A1310" s="11" t="s">
        <v>1350</v>
      </c>
    </row>
    <row r="1311" spans="1:1">
      <c r="A1311" s="11" t="s">
        <v>1351</v>
      </c>
    </row>
    <row r="1312" spans="1:1">
      <c r="A1312" s="11" t="s">
        <v>1352</v>
      </c>
    </row>
    <row r="1313" spans="1:1">
      <c r="A1313" s="11" t="s">
        <v>1353</v>
      </c>
    </row>
    <row r="1314" spans="1:1">
      <c r="A1314" s="11" t="s">
        <v>1354</v>
      </c>
    </row>
    <row r="1315" spans="1:1">
      <c r="A1315" s="11" t="s">
        <v>1355</v>
      </c>
    </row>
    <row r="1316" spans="1:1">
      <c r="A1316" s="11" t="s">
        <v>1356</v>
      </c>
    </row>
    <row r="1317" spans="1:1">
      <c r="A1317" s="11" t="s">
        <v>1357</v>
      </c>
    </row>
    <row r="1318" spans="1:1">
      <c r="A1318" s="11" t="s">
        <v>1358</v>
      </c>
    </row>
    <row r="1319" spans="1:1">
      <c r="A1319" s="11" t="s">
        <v>1359</v>
      </c>
    </row>
    <row r="1320" spans="1:1">
      <c r="A1320" s="11" t="s">
        <v>1360</v>
      </c>
    </row>
    <row r="1321" spans="1:1">
      <c r="A1321" s="11" t="s">
        <v>1361</v>
      </c>
    </row>
    <row r="1322" spans="1:1">
      <c r="A1322" s="11" t="s">
        <v>1362</v>
      </c>
    </row>
    <row r="1323" spans="1:1">
      <c r="A1323" s="11" t="s">
        <v>1363</v>
      </c>
    </row>
    <row r="1324" spans="1:1">
      <c r="A1324" s="11" t="s">
        <v>1364</v>
      </c>
    </row>
    <row r="1325" spans="1:1">
      <c r="A1325" s="11" t="s">
        <v>1365</v>
      </c>
    </row>
    <row r="1326" spans="1:1">
      <c r="A1326" s="11" t="s">
        <v>1366</v>
      </c>
    </row>
    <row r="1327" spans="1:1">
      <c r="A1327" s="11" t="s">
        <v>1367</v>
      </c>
    </row>
    <row r="1328" spans="1:1">
      <c r="A1328" s="11" t="s">
        <v>1368</v>
      </c>
    </row>
    <row r="1329" spans="1:1">
      <c r="A1329" s="11" t="s">
        <v>1369</v>
      </c>
    </row>
    <row r="1330" spans="1:1">
      <c r="A1330" s="11" t="s">
        <v>1370</v>
      </c>
    </row>
    <row r="1331" spans="1:1">
      <c r="A1331" s="11" t="s">
        <v>1371</v>
      </c>
    </row>
    <row r="1332" spans="1:1">
      <c r="A1332" s="11" t="s">
        <v>1372</v>
      </c>
    </row>
    <row r="1333" spans="1:1">
      <c r="A1333" s="11" t="s">
        <v>1373</v>
      </c>
    </row>
    <row r="1334" spans="1:1">
      <c r="A1334" s="11" t="s">
        <v>1374</v>
      </c>
    </row>
    <row r="1335" spans="1:1">
      <c r="A1335" s="11" t="s">
        <v>1375</v>
      </c>
    </row>
    <row r="1336" spans="1:1">
      <c r="A1336" s="11" t="s">
        <v>1376</v>
      </c>
    </row>
    <row r="1337" spans="1:1">
      <c r="A1337" s="11" t="s">
        <v>1377</v>
      </c>
    </row>
    <row r="1338" spans="1:1">
      <c r="A1338" s="11" t="s">
        <v>1378</v>
      </c>
    </row>
    <row r="1339" spans="1:1">
      <c r="A1339" s="11" t="s">
        <v>1379</v>
      </c>
    </row>
    <row r="1340" spans="1:1">
      <c r="A1340" s="11" t="s">
        <v>1380</v>
      </c>
    </row>
    <row r="1341" spans="1:1">
      <c r="A1341" s="11" t="s">
        <v>1381</v>
      </c>
    </row>
    <row r="1342" spans="1:1">
      <c r="A1342" s="11" t="s">
        <v>1382</v>
      </c>
    </row>
    <row r="1343" spans="1:1">
      <c r="A1343" s="11" t="s">
        <v>1383</v>
      </c>
    </row>
    <row r="1344" spans="1:1">
      <c r="A1344" s="11" t="s">
        <v>1384</v>
      </c>
    </row>
    <row r="1345" spans="1:1">
      <c r="A1345" s="11" t="s">
        <v>1385</v>
      </c>
    </row>
    <row r="1346" spans="1:1">
      <c r="A1346" s="11" t="s">
        <v>1386</v>
      </c>
    </row>
    <row r="1347" spans="1:1">
      <c r="A1347" s="11" t="s">
        <v>1387</v>
      </c>
    </row>
    <row r="1348" spans="1:1">
      <c r="A1348" s="11" t="s">
        <v>1388</v>
      </c>
    </row>
    <row r="1349" spans="1:1">
      <c r="A1349" s="11" t="s">
        <v>1389</v>
      </c>
    </row>
    <row r="1350" spans="1:1">
      <c r="A1350" s="11" t="s">
        <v>1390</v>
      </c>
    </row>
    <row r="1351" spans="1:1">
      <c r="A1351" s="11" t="s">
        <v>1391</v>
      </c>
    </row>
    <row r="1352" spans="1:1">
      <c r="A1352" s="11" t="s">
        <v>1392</v>
      </c>
    </row>
    <row r="1353" spans="1:1">
      <c r="A1353" s="11" t="s">
        <v>1393</v>
      </c>
    </row>
    <row r="1354" spans="1:1">
      <c r="A1354" s="11" t="s">
        <v>1394</v>
      </c>
    </row>
    <row r="1355" spans="1:1">
      <c r="A1355" s="11" t="s">
        <v>1395</v>
      </c>
    </row>
    <row r="1356" spans="1:1">
      <c r="A1356" s="11" t="s">
        <v>1396</v>
      </c>
    </row>
    <row r="1357" spans="1:1">
      <c r="A1357" s="11" t="s">
        <v>1397</v>
      </c>
    </row>
    <row r="1358" spans="1:1">
      <c r="A1358" s="11" t="s">
        <v>1398</v>
      </c>
    </row>
    <row r="1359" spans="1:1">
      <c r="A1359" s="11" t="s">
        <v>1399</v>
      </c>
    </row>
    <row r="1360" spans="1:1">
      <c r="A1360" s="11" t="s">
        <v>1400</v>
      </c>
    </row>
    <row r="1361" spans="1:1">
      <c r="A1361" s="11" t="s">
        <v>1401</v>
      </c>
    </row>
    <row r="1362" spans="1:1">
      <c r="A1362" s="11" t="s">
        <v>1402</v>
      </c>
    </row>
    <row r="1363" spans="1:1">
      <c r="A1363" s="11" t="s">
        <v>1403</v>
      </c>
    </row>
    <row r="1364" spans="1:1">
      <c r="A1364" s="11" t="s">
        <v>1404</v>
      </c>
    </row>
    <row r="1365" spans="1:1">
      <c r="A1365" s="11" t="s">
        <v>1405</v>
      </c>
    </row>
    <row r="1366" spans="1:1">
      <c r="A1366" s="11" t="s">
        <v>1406</v>
      </c>
    </row>
    <row r="1367" spans="1:1">
      <c r="A1367" s="11" t="s">
        <v>1407</v>
      </c>
    </row>
    <row r="1368" spans="1:1">
      <c r="A1368" s="11" t="s">
        <v>1408</v>
      </c>
    </row>
    <row r="1369" spans="1:1">
      <c r="A1369" s="11" t="s">
        <v>1409</v>
      </c>
    </row>
    <row r="1370" spans="1:1">
      <c r="A1370" s="11" t="s">
        <v>1410</v>
      </c>
    </row>
    <row r="1371" spans="1:1">
      <c r="A1371" s="11" t="s">
        <v>1411</v>
      </c>
    </row>
    <row r="1372" spans="1:1">
      <c r="A1372" s="11" t="s">
        <v>1412</v>
      </c>
    </row>
    <row r="1373" spans="1:1">
      <c r="A1373" s="11" t="s">
        <v>1413</v>
      </c>
    </row>
    <row r="1374" spans="1:1">
      <c r="A1374" s="11" t="s">
        <v>1414</v>
      </c>
    </row>
    <row r="1375" spans="1:1">
      <c r="A1375" s="11" t="s">
        <v>1415</v>
      </c>
    </row>
    <row r="1376" spans="1:1">
      <c r="A1376" s="11" t="s">
        <v>1416</v>
      </c>
    </row>
    <row r="1377" spans="1:1">
      <c r="A1377" s="11" t="s">
        <v>1417</v>
      </c>
    </row>
    <row r="1378" spans="1:1">
      <c r="A1378" s="11" t="s">
        <v>1418</v>
      </c>
    </row>
    <row r="1379" spans="1:1">
      <c r="A1379" s="11" t="s">
        <v>1419</v>
      </c>
    </row>
    <row r="1380" spans="1:1">
      <c r="A1380" s="11" t="s">
        <v>1420</v>
      </c>
    </row>
    <row r="1381" spans="1:1">
      <c r="A1381" s="11" t="s">
        <v>1421</v>
      </c>
    </row>
    <row r="1382" spans="1:1">
      <c r="A1382" s="11" t="s">
        <v>1422</v>
      </c>
    </row>
    <row r="1383" spans="1:1">
      <c r="A1383" s="11" t="s">
        <v>1423</v>
      </c>
    </row>
    <row r="1384" spans="1:1">
      <c r="A1384" s="11" t="s">
        <v>1424</v>
      </c>
    </row>
    <row r="1385" spans="1:1">
      <c r="A1385" s="11" t="s">
        <v>1425</v>
      </c>
    </row>
    <row r="1386" spans="1:1">
      <c r="A1386" s="11" t="s">
        <v>1426</v>
      </c>
    </row>
    <row r="1387" spans="1:1">
      <c r="A1387" s="11" t="s">
        <v>1427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35:G54 C6"/>
    </sheetView>
  </sheetViews>
  <sheetFormatPr defaultColWidth="8.664062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35:G54 D5"/>
    </sheetView>
  </sheetViews>
  <sheetFormatPr defaultColWidth="8.664062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8">
        <v>44256</v>
      </c>
      <c r="B2" s="1"/>
      <c r="C2" s="1"/>
      <c r="D2" s="1"/>
    </row>
    <row r="3" spans="1:4">
      <c r="A3" s="28">
        <v>44257</v>
      </c>
      <c r="B3" s="1"/>
      <c r="C3" s="1"/>
      <c r="D3" s="1"/>
    </row>
    <row r="4" spans="1:4">
      <c r="A4" s="28">
        <v>44258</v>
      </c>
      <c r="B4" s="1"/>
      <c r="C4" s="1"/>
      <c r="D4" s="1"/>
    </row>
    <row r="5" spans="1:4">
      <c r="A5" s="28">
        <v>44259</v>
      </c>
      <c r="B5" s="1"/>
      <c r="C5" s="1"/>
      <c r="D5" s="1">
        <f>SUM(B2:B8)</f>
        <v>0</v>
      </c>
    </row>
    <row r="6" spans="1:4">
      <c r="A6" s="28">
        <v>44260</v>
      </c>
      <c r="B6" s="1"/>
      <c r="C6" s="1"/>
      <c r="D6" s="1"/>
    </row>
    <row r="7" spans="1:4">
      <c r="A7" s="28">
        <v>44261</v>
      </c>
      <c r="B7" s="1"/>
      <c r="C7" s="1"/>
      <c r="D7" s="1"/>
    </row>
    <row r="8" spans="1:4">
      <c r="A8" s="28">
        <v>44262</v>
      </c>
      <c r="B8" s="1"/>
      <c r="C8" s="1"/>
      <c r="D8" s="1"/>
    </row>
    <row r="9" spans="1:4">
      <c r="A9" s="28">
        <v>44263</v>
      </c>
      <c r="B9" s="1"/>
      <c r="C9" s="1"/>
      <c r="D9" s="1"/>
    </row>
    <row r="10" spans="1:4">
      <c r="A10" s="28">
        <v>44264</v>
      </c>
      <c r="B10" s="1"/>
      <c r="C10" s="1"/>
      <c r="D10" s="1"/>
    </row>
    <row r="11" spans="1:4">
      <c r="A11" s="28">
        <v>44265</v>
      </c>
      <c r="B11" s="1"/>
      <c r="C11" s="1"/>
      <c r="D11" s="1"/>
    </row>
    <row r="12" spans="1:4">
      <c r="A12" s="28">
        <v>44266</v>
      </c>
      <c r="B12" s="1"/>
      <c r="C12" s="1"/>
      <c r="D12" s="1">
        <f>SUM(B9:B15)</f>
        <v>0</v>
      </c>
    </row>
    <row r="13" spans="1:4">
      <c r="A13" s="28">
        <v>44267</v>
      </c>
      <c r="B13" s="1"/>
      <c r="C13" s="1"/>
      <c r="D13" s="1"/>
    </row>
    <row r="14" spans="1:4">
      <c r="A14" s="28">
        <v>44268</v>
      </c>
      <c r="B14" s="1"/>
      <c r="C14" s="1"/>
      <c r="D14" s="1"/>
    </row>
    <row r="15" spans="1:4">
      <c r="A15" s="28">
        <v>44269</v>
      </c>
      <c r="B15" s="1"/>
      <c r="C15" s="1"/>
      <c r="D15" s="1"/>
    </row>
    <row r="16" spans="1:4">
      <c r="A16" s="28">
        <v>44270</v>
      </c>
      <c r="B16" s="1"/>
      <c r="C16" s="1"/>
      <c r="D16" s="1"/>
    </row>
    <row r="17" spans="1:4">
      <c r="A17" s="28">
        <v>44271</v>
      </c>
      <c r="B17" s="1"/>
      <c r="C17" s="1"/>
      <c r="D17" s="1"/>
    </row>
    <row r="18" spans="1:4">
      <c r="A18" s="28">
        <v>44272</v>
      </c>
      <c r="B18" s="1"/>
      <c r="C18" s="1"/>
      <c r="D18" s="1"/>
    </row>
    <row r="19" spans="1:4">
      <c r="A19" s="28">
        <v>44273</v>
      </c>
      <c r="B19" s="1"/>
      <c r="C19" s="1"/>
      <c r="D19" s="1">
        <f>SUM(B16:B22)</f>
        <v>0</v>
      </c>
    </row>
    <row r="20" spans="1:4">
      <c r="A20" s="28">
        <v>44274</v>
      </c>
      <c r="B20" s="1"/>
      <c r="C20" s="1"/>
      <c r="D20" s="1"/>
    </row>
    <row r="21" spans="1:4">
      <c r="A21" s="28">
        <v>44275</v>
      </c>
      <c r="B21" s="1"/>
      <c r="C21" s="1"/>
      <c r="D21" s="1"/>
    </row>
    <row r="22" spans="1:4">
      <c r="A22" s="28">
        <v>44276</v>
      </c>
      <c r="B22" s="1"/>
      <c r="C22" s="1"/>
      <c r="D22" s="1"/>
    </row>
    <row r="23" spans="1:4">
      <c r="A23" s="28">
        <v>44277</v>
      </c>
      <c r="B23" s="1"/>
      <c r="C23" s="1"/>
      <c r="D23" s="1"/>
    </row>
    <row r="24" spans="1:4">
      <c r="A24" s="28">
        <v>44278</v>
      </c>
      <c r="B24" s="1"/>
      <c r="C24" s="1"/>
      <c r="D24" s="1"/>
    </row>
    <row r="25" spans="1:4">
      <c r="A25" s="28">
        <v>44279</v>
      </c>
      <c r="B25" s="1"/>
      <c r="C25" s="1"/>
      <c r="D25" s="1"/>
    </row>
    <row r="26" spans="1:4">
      <c r="A26" s="28">
        <v>44280</v>
      </c>
      <c r="B26" s="1"/>
      <c r="C26" s="1"/>
      <c r="D26" s="1">
        <f>SUM(B23:B29)</f>
        <v>0</v>
      </c>
    </row>
    <row r="27" spans="1:4">
      <c r="A27" s="28">
        <v>44281</v>
      </c>
      <c r="B27" s="1"/>
      <c r="C27" s="1"/>
      <c r="D27" s="1"/>
    </row>
    <row r="28" spans="1:4">
      <c r="A28" s="28">
        <v>44282</v>
      </c>
      <c r="B28" s="1"/>
      <c r="C28" s="1"/>
      <c r="D28" s="1"/>
    </row>
    <row r="29" spans="1:4">
      <c r="A29" s="28">
        <v>44283</v>
      </c>
      <c r="B29" s="1"/>
      <c r="C29" s="1"/>
      <c r="D29" s="1"/>
    </row>
    <row r="30" spans="1:4">
      <c r="A30" s="28">
        <v>44284</v>
      </c>
      <c r="B30" s="1"/>
      <c r="C30" s="1"/>
      <c r="D30" s="1"/>
    </row>
    <row r="31" spans="1:4">
      <c r="A31" s="28">
        <v>44285</v>
      </c>
    </row>
    <row r="32" spans="1:4">
      <c r="A32" s="28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Pre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dc:description/>
  <cp:lastModifiedBy>gyuri</cp:lastModifiedBy>
  <cp:revision>146</cp:revision>
  <dcterms:created xsi:type="dcterms:W3CDTF">2021-01-17T12:33:39Z</dcterms:created>
  <dcterms:modified xsi:type="dcterms:W3CDTF">2025-02-23T19:04:58Z</dcterms:modified>
  <dc:language>hu-HU</dc:language>
</cp:coreProperties>
</file>