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49" i="1"/>
  <c r="I550"/>
  <c r="I551"/>
  <c r="I552"/>
  <c r="H549"/>
  <c r="H550"/>
  <c r="H551"/>
  <c r="H552"/>
  <c r="I320" l="1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S31" l="1"/>
  <c r="U34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I3"/>
  <c r="M4" s="1"/>
  <c r="T24"/>
  <c r="T31" s="1"/>
  <c r="N58"/>
  <c r="X58" s="1"/>
  <c r="N31"/>
  <c r="U58"/>
  <c r="X27" l="1"/>
  <c r="X26"/>
  <c r="X28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<sst xmlns="http://schemas.openxmlformats.org/spreadsheetml/2006/main" count="3073" uniqueCount="1777">
  <si>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</si>
  <si>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</si>
  <si>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</si>
  <si>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</si>
  <si>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</si>
  <si>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</si>
  <si>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</si>
  <si>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</si>
  <si>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</si>
  <si>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</si>
  <si>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</si>
  <si>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</si>
  <si>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</si>
  <si>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</si>
  <si>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</si>
  <si>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</si>
  <si>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</si>
  <si>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</si>
  <si>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</si>
  <si>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</si>
  <si>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</si>
  <si>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</si>
  <si>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</si>
  <si>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</si>
  <si>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</si>
  <si>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</si>
  <si>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</si>
  <si>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</si>
  <si>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</si>
  <si>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</si>
  <si>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</si>
  <si>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</si>
  <si>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</si>
  <si>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</si>
  <si>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</si>
  <si>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</si>
  <si>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</si>
  <si>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</si>
  <si>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</si>
  <si>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</si>
  <si>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</si>
  <si>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</si>
  <si>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</si>
  <si>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</si>
  <si>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</si>
  <si>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</si>
  <si>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</si>
  <si>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</si>
  <si>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</si>
  <si>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</si>
  <si>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</si>
  <si>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</si>
  <si>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</si>
  <si>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</si>
  <si>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</si>
  <si>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</si>
  <si>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</si>
  <si>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</si>
  <si>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</si>
  <si>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</si>
  <si>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</si>
  <si>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</si>
  <si>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</si>
  <si>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</si>
  <si>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</si>
  <si>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</si>
  <si>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</si>
  <si>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</si>
  <si>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</si>
  <si>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</si>
  <si>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</si>
  <si>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</si>
  <si>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</si>
  <si>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</si>
  <si>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</si>
  <si>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</si>
  <si>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</si>
  <si>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</si>
  <si>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</si>
  <si>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</si>
  <si>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</si>
  <si>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</si>
  <si>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</si>
  <si>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</si>
  <si>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</si>
  <si>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</si>
  <si>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</si>
  <si>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</si>
  <si>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</si>
  <si>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</si>
  <si>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</si>
  <si>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</si>
  <si>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</si>
  <si>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</si>
  <si>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</si>
  <si>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</si>
  <si>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</si>
  <si>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</si>
  <si>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</si>
  <si>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</si>
  <si>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</si>
  <si>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</si>
  <si>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</si>
  <si>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</si>
  <si>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</si>
  <si>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</si>
  <si>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</si>
  <si>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</si>
  <si>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</si>
  <si>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</si>
  <si>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</si>
  <si>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</si>
  <si>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</si>
  <si>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</si>
  <si>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</si>
  <si>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</si>
  <si>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</si>
  <si>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</si>
  <si>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</si>
  <si>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</si>
  <si>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</si>
  <si>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</si>
  <si>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</si>
  <si>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</si>
  <si>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</si>
  <si>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</si>
  <si>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</si>
  <si>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</si>
  <si>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</si>
  <si>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</si>
  <si>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</si>
  <si>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</si>
  <si>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</si>
  <si>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</si>
  <si>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</si>
  <si>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</si>
  <si>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</si>
  <si>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</si>
  <si>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</si>
  <si>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</si>
  <si>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</si>
  <si>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</si>
  <si>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</si>
  <si>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</si>
  <si>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</si>
  <si>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</si>
  <si>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</si>
  <si>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</si>
  <si>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</si>
  <si>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</si>
  <si>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</si>
  <si>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</si>
  <si>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</si>
  <si>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</si>
  <si>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</si>
  <si>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</si>
  <si>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</si>
  <si>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</si>
  <si>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</si>
  <si>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</si>
  <si>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</si>
  <si>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</si>
  <si>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</si>
  <si>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</si>
  <si>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</si>
  <si>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</si>
  <si>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</si>
  <si>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</si>
  <si>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</si>
  <si>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</si>
  <si>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</si>
  <si>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</si>
  <si>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</si>
  <si>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</si>
  <si>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</si>
  <si>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</si>
  <si>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</si>
  <si>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</si>
  <si>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</si>
  <si>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</si>
  <si>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</si>
  <si>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</si>
  <si>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</si>
  <si>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</si>
  <si>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</si>
  <si>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</si>
  <si>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</si>
  <si>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</si>
  <si>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</si>
  <si>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</si>
  <si>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</si>
  <si>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</si>
  <si>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</si>
  <si>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</si>
  <si>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</si>
  <si>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</si>
  <si>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</si>
  <si>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</si>
  <si>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</si>
  <si>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</si>
  <si>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</si>
  <si>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</si>
  <si>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</si>
  <si>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</si>
  <si>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</si>
  <si>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</si>
  <si>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</si>
  <si>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</si>
  <si>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</si>
  <si>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</si>
  <si>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</si>
  <si>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</si>
  <si>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</si>
  <si>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</si>
  <si>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</si>
  <si>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</si>
  <si>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</si>
  <si>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</si>
  <si>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</si>
  <si>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</si>
  <si>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</si>
  <si>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</si>
  <si>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</si>
  <si>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</si>
  <si>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</si>
  <si>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</si>
  <si>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</si>
  <si>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</si>
  <si>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</si>
  <si>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</si>
  <si>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</si>
  <si>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</si>
  <si>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</si>
  <si>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</si>
  <si>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</si>
  <si>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</si>
  <si>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</si>
  <si>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</si>
  <si>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</si>
  <si>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</si>
  <si>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</si>
  <si>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</si>
  <si>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</si>
  <si>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</si>
  <si>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</si>
  <si>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</si>
  <si>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</si>
  <si>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</si>
  <si>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</si>
  <si>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</si>
  <si>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</si>
  <si>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</si>
  <si>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</si>
  <si>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</si>
  <si>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</si>
  <si>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</si>
  <si>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</si>
  <si>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</si>
  <si>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</si>
  <si>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</si>
  <si>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</si>
  <si>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</si>
  <si>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</si>
  <si>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</si>
  <si>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</si>
  <si>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</si>
  <si>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</si>
  <si>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</si>
  <si>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</si>
  <si>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</si>
  <si>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</si>
  <si>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</si>
  <si>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</si>
  <si>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</si>
  <si>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</si>
  <si>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</si>
  <si>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</si>
  <si>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</si>
  <si>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</si>
  <si>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</si>
  <si>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</si>
  <si>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</si>
  <si>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</si>
  <si>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</si>
  <si>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</si>
  <si>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</si>
  <si>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</si>
  <si>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</si>
  <si>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</si>
  <si>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</si>
  <si>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</si>
  <si>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</si>
  <si>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</si>
  <si>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</si>
  <si>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</si>
  <si>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</si>
  <si>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</si>
  <si>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</si>
  <si>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</si>
  <si>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</si>
  <si>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</si>
  <si>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</si>
  <si>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</si>
  <si>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</si>
  <si>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</si>
  <si>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</si>
  <si>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</si>
  <si>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</si>
  <si>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</si>
  <si>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</si>
  <si>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</si>
  <si>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</si>
  <si>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</si>
  <si>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</si>
  <si>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</si>
  <si>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</si>
  <si>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</si>
  <si>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</si>
  <si>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</si>
  <si>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</si>
  <si>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</si>
  <si>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</si>
  <si>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</si>
  <si>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</si>
  <si>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</si>
  <si>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</si>
  <si>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</si>
  <si>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</si>
  <si>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</si>
  <si>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</si>
  <si>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</si>
  <si>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</si>
  <si>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</si>
  <si>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</si>
  <si>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</si>
  <si>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</si>
  <si>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</si>
  <si>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</si>
  <si>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</si>
  <si>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</si>
  <si>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</si>
  <si>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</si>
  <si>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</si>
  <si>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</si>
  <si>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</si>
  <si>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</si>
  <si>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</si>
  <si>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</si>
  <si>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</si>
  <si>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</si>
  <si>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</si>
  <si>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</si>
  <si>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</si>
  <si>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</si>
  <si>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</si>
  <si>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</si>
  <si>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</si>
  <si>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</si>
  <si>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</si>
  <si>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</si>
  <si>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</si>
  <si>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</si>
  <si>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</si>
  <si>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</si>
  <si>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</si>
  <si>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</si>
  <si>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</si>
  <si>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</si>
  <si>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</si>
  <si>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</si>
  <si>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</si>
  <si>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</si>
  <si>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</si>
  <si>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</si>
  <si>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</si>
  <si>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</si>
  <si>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</si>
  <si>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</si>
  <si>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</si>
  <si>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</si>
  <si>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</si>
  <si>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</si>
  <si>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</si>
  <si>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</si>
  <si>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</si>
  <si>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</si>
  <si>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</si>
  <si>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</si>
  <si>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</si>
  <si>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</si>
  <si>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</si>
  <si>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</si>
  <si>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</si>
  <si>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</si>
  <si>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</si>
  <si>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</si>
  <si>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</si>
  <si>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</si>
  <si>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</si>
  <si>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</si>
  <si>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</si>
  <si>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</si>
  <si>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</si>
  <si>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</si>
  <si>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</si>
  <si>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</si>
  <si>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</si>
  <si>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</si>
  <si>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</si>
  <si>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</si>
  <si>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</si>
  <si>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</si>
  <si>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</si>
  <si>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</si>
  <si>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</si>
  <si>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</si>
  <si>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</si>
  <si>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</si>
  <si>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</si>
  <si>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</si>
  <si>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</si>
  <si>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</si>
  <si>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</si>
  <si>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</si>
  <si>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</si>
  <si>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</si>
  <si>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</si>
  <si>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</si>
  <si>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</si>
  <si>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</si>
  <si>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</si>
  <si>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</si>
  <si>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</si>
  <si>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</si>
  <si>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</si>
  <si>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</si>
  <si>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</si>
  <si>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</si>
  <si>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</si>
  <si>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</si>
  <si>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</si>
  <si>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</si>
  <si>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</si>
  <si>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</si>
  <si>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</si>
  <si>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</si>
  <si>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</si>
  <si>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</si>
  <si>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</si>
  <si>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</si>
  <si>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</si>
  <si>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</si>
  <si>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</si>
  <si>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</si>
  <si>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</si>
  <si>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</si>
  <si>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</si>
  <si>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</si>
  <si>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</si>
  <si>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</si>
  <si>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</si>
  <si>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</si>
  <si>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</si>
  <si>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</si>
  <si>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</si>
  <si>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</si>
  <si>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</si>
  <si>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</si>
  <si>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</si>
  <si>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</si>
  <si>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</si>
  <si>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</si>
  <si>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</si>
  <si>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</si>
  <si>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</si>
  <si>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</si>
  <si>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</si>
  <si>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</si>
  <si>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</si>
  <si>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</si>
  <si>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</si>
  <si>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</si>
  <si>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</si>
  <si>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</si>
  <si>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</si>
  <si>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</si>
  <si>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</si>
  <si>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</si>
  <si>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</si>
  <si>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</si>
  <si>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</si>
  <si>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</si>
  <si>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</si>
  <si>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</si>
  <si>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</si>
  <si>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</si>
  <si>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</si>
  <si>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</si>
  <si>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</si>
  <si>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</si>
  <si>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</si>
  <si>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</si>
  <si>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</si>
  <si>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</si>
  <si>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</si>
  <si>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</si>
  <si>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</si>
  <si>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</si>
  <si>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</si>
  <si>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</si>
  <si>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</si>
  <si>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</si>
  <si>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</si>
  <si>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</si>
  <si>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</si>
  <si>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</si>
  <si>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</si>
  <si>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</si>
  <si>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</si>
  <si>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</si>
  <si>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</si>
  <si>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</si>
  <si>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</si>
  <si>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</si>
  <si>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</si>
  <si>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</si>
  <si>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</si>
  <si>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</si>
  <si>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</si>
  <si>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</si>
  <si>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</si>
  <si>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</si>
  <si>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</si>
  <si>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</si>
  <si>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</si>
  <si>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</si>
  <si>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</si>
  <si>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</si>
  <si>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</si>
  <si>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</si>
  <si>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</si>
  <si>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</si>
  <si>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</si>
  <si>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</si>
  <si>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</si>
  <si>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</si>
  <si>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</si>
  <si>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</si>
  <si>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</si>
  <si>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</si>
  <si>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</si>
  <si>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</si>
  <si>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</si>
  <si>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</si>
  <si>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</si>
  <si>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</si>
  <si>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</si>
  <si>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</si>
  <si>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</si>
  <si>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</si>
  <si>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</si>
  <si>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</si>
  <si>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</si>
  <si>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</si>
  <si>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</si>
  <si>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</si>
  <si>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</si>
  <si>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</si>
  <si>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</si>
  <si>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</si>
  <si>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</si>
  <si>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</si>
  <si>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</si>
  <si>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</si>
  <si>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</si>
  <si>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</si>
  <si>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</si>
  <si>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</si>
  <si>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</si>
  <si>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</si>
  <si>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</si>
  <si>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</si>
  <si>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</si>
  <si>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</si>
  <si>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</si>
  <si>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</si>
  <si>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</si>
  <si>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</si>
  <si>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</si>
  <si>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</si>
  <si>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</si>
  <si>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</si>
  <si>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</si>
  <si>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</si>
  <si>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</si>
  <si>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</si>
  <si>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</si>
  <si>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</si>
  <si>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</si>
  <si>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</si>
  <si>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</si>
  <si>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</si>
  <si>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</si>
  <si>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</si>
  <si>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</si>
  <si>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</si>
  <si>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</si>
  <si>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</si>
  <si>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</si>
  <si>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</si>
  <si>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</si>
  <si>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</si>
  <si>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</si>
  <si>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</si>
  <si>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</si>
  <si>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</si>
  <si>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</si>
  <si>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</si>
  <si>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</si>
  <si>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</si>
  <si>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</si>
  <si>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</si>
  <si>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</si>
  <si>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</si>
  <si>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</si>
  <si>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</si>
  <si>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</si>
  <si>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</si>
  <si>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</si>
  <si>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</si>
  <si>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</si>
  <si>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</si>
  <si>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</si>
  <si>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</si>
  <si>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</si>
  <si>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</si>
  <si>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</si>
  <si>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</si>
  <si>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</si>
  <si>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</si>
  <si>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</si>
  <si>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</si>
  <si>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</si>
  <si>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</si>
  <si>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</si>
  <si>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</si>
  <si>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</si>
  <si>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</si>
  <si>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</si>
  <si>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</si>
  <si>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</si>
  <si>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</si>
  <si>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</si>
  <si>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</si>
  <si>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</si>
  <si>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</si>
  <si>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</si>
  <si>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</si>
  <si>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</si>
  <si>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</si>
  <si>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</si>
  <si>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</si>
  <si>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</si>
  <si>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</si>
  <si>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</si>
  <si>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</si>
  <si>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</si>
  <si>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</si>
  <si>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</si>
  <si>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</si>
  <si>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</si>
  <si>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</si>
  <si>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</si>
  <si>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</si>
  <si>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</si>
  <si>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</si>
  <si>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</si>
  <si>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</si>
  <si>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</si>
  <si>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</si>
  <si>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</si>
  <si>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</si>
  <si>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</si>
  <si>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</si>
  <si>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</si>
  <si>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</si>
  <si>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</si>
  <si>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</si>
  <si>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</si>
  <si>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</si>
  <si>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</si>
  <si>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</si>
  <si>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</si>
  <si>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</si>
  <si>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</si>
  <si>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</si>
  <si>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</si>
  <si>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</si>
  <si>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</si>
  <si>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</si>
  <si>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</si>
  <si>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</si>
  <si>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</si>
  <si>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</si>
  <si>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</si>
  <si>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</si>
  <si>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</si>
  <si>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</si>
  <si>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</si>
  <si>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</si>
  <si>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</si>
  <si>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</si>
  <si>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</si>
  <si>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</si>
  <si>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</si>
  <si>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</si>
  <si>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</si>
  <si>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</si>
  <si>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</si>
  <si>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</si>
  <si>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</si>
  <si>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</si>
  <si>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</si>
  <si>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</si>
  <si>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</si>
  <si>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</si>
  <si>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</si>
  <si>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</si>
  <si>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</si>
  <si>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</si>
  <si>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</si>
  <si>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</si>
  <si>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</si>
  <si>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</si>
  <si>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</si>
  <si>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</si>
  <si>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</si>
  <si>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</si>
  <si>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</si>
  <si>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</si>
  <si>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</si>
  <si>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</si>
  <si>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</si>
  <si>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</si>
  <si>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</si>
  <si>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</si>
  <si>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</si>
  <si>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</si>
  <si>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</si>
  <si>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</si>
  <si>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</si>
  <si>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</si>
  <si>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</si>
  <si>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</si>
  <si>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</si>
  <si>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</si>
  <si>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</si>
  <si>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</si>
  <si>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</si>
  <si>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</si>
  <si>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</si>
  <si>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</si>
  <si>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</si>
  <si>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</si>
  <si>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</si>
  <si>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</si>
  <si>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</si>
  <si>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</si>
  <si>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</si>
  <si>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</si>
  <si>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</si>
  <si>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</si>
  <si>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</si>
  <si>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</si>
  <si>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</si>
  <si>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</si>
  <si>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</si>
  <si>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</si>
  <si>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</si>
  <si>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</si>
  <si>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</si>
  <si>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</si>
  <si>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</si>
  <si>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</si>
  <si>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</si>
  <si>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</si>
  <si>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</si>
  <si>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</si>
  <si>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</si>
  <si>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</si>
  <si>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</si>
  <si>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</si>
  <si>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</si>
  <si>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</si>
  <si>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</si>
  <si>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</si>
  <si>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</si>
  <si>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</si>
  <si>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</si>
  <si>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</si>
  <si>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</si>
  <si>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</si>
  <si>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</si>
  <si>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</si>
  <si>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</si>
  <si>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</si>
  <si>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</si>
  <si>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</si>
  <si>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</si>
  <si>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</si>
  <si>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</si>
  <si>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</si>
  <si>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</si>
  <si>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</si>
  <si>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</si>
  <si>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</si>
  <si>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</si>
  <si>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</si>
  <si>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</si>
  <si>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</si>
  <si>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</si>
  <si>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</si>
  <si>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</si>
  <si>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</si>
  <si>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</si>
  <si>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</si>
  <si>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</si>
  <si>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</si>
  <si>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</si>
  <si>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</si>
  <si>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</si>
  <si>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</si>
  <si>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</si>
  <si>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</si>
  <si>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</si>
  <si>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</si>
  <si>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</si>
  <si>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</si>
  <si>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</si>
  <si>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</si>
  <si>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</si>
  <si>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</si>
  <si>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</si>
  <si>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</si>
  <si>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</si>
  <si>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</si>
  <si>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</si>
  <si>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</si>
  <si>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</si>
  <si>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</si>
  <si>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</si>
  <si>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</si>
  <si>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</si>
  <si>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</si>
  <si>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</si>
  <si>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</si>
  <si>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</si>
  <si>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</si>
  <si>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</si>
  <si>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</si>
  <si>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</si>
  <si>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</si>
  <si>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</si>
  <si>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</si>
  <si>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</si>
  <si>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</si>
  <si>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</si>
  <si>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</si>
  <si>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</si>
  <si>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</si>
  <si>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</si>
  <si>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</si>
  <si>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</si>
  <si>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</si>
  <si>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</si>
  <si>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</si>
  <si>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</si>
  <si>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</si>
  <si>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</si>
  <si>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</si>
  <si>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</si>
  <si>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</si>
  <si>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</si>
  <si>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</si>
  <si>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</si>
  <si>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</si>
  <si>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</si>
  <si>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</si>
  <si>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</si>
  <si>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</si>
  <si>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</si>
  <si>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</si>
  <si>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</si>
  <si>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</si>
  <si>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</si>
  <si>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</si>
  <si>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</si>
  <si>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</si>
  <si>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</si>
  <si>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</si>
  <si>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</si>
  <si>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</si>
  <si>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</si>
  <si>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</si>
  <si>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</si>
  <si>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</si>
  <si>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</si>
  <si>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</si>
  <si>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</si>
  <si>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</si>
  <si>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</si>
  <si>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</si>
  <si>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</si>
  <si>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</si>
  <si>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</si>
  <si>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</si>
  <si>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</si>
  <si>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</si>
  <si>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</si>
  <si>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</si>
  <si>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</si>
  <si>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</si>
  <si>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</si>
  <si>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</si>
  <si>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</si>
  <si>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</si>
  <si>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</si>
  <si>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</si>
  <si>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</si>
  <si>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</si>
  <si>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</si>
  <si>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</si>
  <si>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</si>
  <si>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</si>
  <si>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</si>
  <si>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</si>
  <si>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</si>
  <si>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</si>
  <si>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</si>
  <si>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</si>
  <si>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</si>
  <si>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</si>
  <si>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</si>
  <si>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</si>
  <si>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</si>
  <si>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</si>
  <si>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</si>
  <si>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</si>
  <si>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</si>
  <si>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</si>
  <si>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</si>
  <si>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</si>
  <si>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</si>
  <si>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</si>
  <si>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</si>
  <si>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</si>
  <si>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</si>
  <si>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</si>
  <si>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</si>
  <si>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</si>
  <si>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</si>
  <si>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</si>
  <si>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</si>
  <si>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</si>
  <si>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</si>
  <si>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</si>
  <si>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</si>
  <si>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</si>
  <si>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</si>
  <si>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</si>
  <si>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</si>
  <si>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</si>
  <si>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</si>
  <si>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</si>
  <si>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</si>
  <si>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</si>
  <si>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</si>
  <si>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</si>
  <si>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</si>
  <si>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</si>
  <si>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</si>
  <si>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</si>
  <si>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</si>
  <si>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</si>
  <si>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</si>
  <si>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</si>
  <si>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</si>
  <si>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</si>
  <si>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</si>
  <si>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</si>
  <si>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</si>
  <si>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</si>
  <si>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</si>
  <si>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</si>
  <si>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</si>
  <si>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</si>
  <si>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</si>
  <si>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</si>
  <si>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</si>
  <si>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</si>
  <si>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</si>
  <si>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</si>
  <si>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</si>
  <si>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</si>
  <si>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</si>
  <si>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</si>
  <si>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</si>
  <si>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</si>
  <si>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</si>
  <si>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</si>
  <si>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</si>
  <si>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</si>
  <si>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</si>
  <si>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</si>
  <si>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</si>
  <si>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</si>
  <si>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</si>
  <si>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</si>
  <si>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</si>
  <si>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</si>
  <si>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</si>
  <si>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</si>
  <si>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</si>
  <si>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</si>
  <si>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</si>
  <si>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</si>
  <si>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</si>
  <si>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</si>
  <si>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</si>
  <si>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</si>
  <si>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</si>
  <si>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</si>
  <si>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</si>
  <si>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</si>
  <si>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</si>
  <si>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</si>
  <si>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</si>
  <si>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</si>
  <si>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</si>
  <si>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</si>
  <si>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</si>
  <si>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</si>
  <si>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</si>
  <si>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</si>
  <si>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</si>
  <si>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</si>
  <si>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</si>
  <si>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</si>
  <si>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</si>
  <si>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</si>
  <si>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</si>
  <si>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</si>
  <si>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</si>
  <si>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</si>
  <si>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</si>
  <si>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</si>
  <si>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</si>
  <si>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</si>
  <si>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</si>
  <si>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</si>
  <si>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</si>
  <si>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</si>
  <si>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</si>
  <si>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</si>
  <si>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</si>
  <si>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</si>
  <si>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</si>
  <si>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</si>
  <si>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</si>
  <si>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</si>
  <si>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</si>
  <si>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</si>
  <si>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</si>
  <si>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</si>
  <si>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</si>
  <si>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</si>
  <si>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</si>
  <si>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</si>
  <si>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</si>
  <si>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</si>
  <si>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</si>
  <si>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</si>
  <si>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</si>
  <si>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</si>
  <si>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</si>
  <si>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</si>
  <si>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</si>
  <si>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</si>
  <si>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</si>
  <si>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</si>
  <si>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</si>
  <si>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</si>
  <si>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</si>
  <si>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</si>
  <si>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</si>
  <si>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</si>
  <si>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</si>
  <si>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</si>
  <si>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</si>
  <si>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</si>
  <si>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</si>
  <si>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</si>
  <si>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</si>
  <si>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</si>
  <si>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</si>
  <si>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</si>
  <si>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</si>
  <si>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</si>
  <si>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</si>
  <si>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</si>
  <si>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</si>
  <si>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</si>
  <si>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</si>
  <si>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</si>
  <si>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</si>
  <si>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</si>
  <si>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</si>
  <si>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</si>
  <si>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</si>
  <si>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</si>
  <si>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</si>
  <si>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</si>
  <si>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</si>
  <si>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</si>
  <si>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</si>
  <si>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</si>
  <si>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</si>
  <si>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</si>
  <si>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</si>
  <si>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</si>
  <si>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</si>
  <si>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</si>
  <si>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</si>
  <si>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</si>
  <si>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</si>
  <si>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</si>
  <si>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</si>
  <si>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</si>
  <si>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</si>
  <si>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</si>
  <si>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</si>
  <si>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</si>
  <si>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</si>
  <si>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</si>
  <si>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</si>
  <si>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</si>
  <si>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</si>
  <si>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</si>
  <si>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</si>
  <si>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</si>
  <si>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</si>
  <si>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</si>
  <si>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</si>
  <si>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</si>
  <si>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</si>
  <si>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</si>
  <si>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</si>
  <si>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</si>
  <si>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</si>
  <si>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</si>
  <si>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</si>
  <si>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</si>
  <si>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</si>
  <si>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</si>
  <si>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</si>
  <si>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</si>
  <si>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</si>
  <si>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</si>
  <si>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</si>
  <si>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</si>
  <si>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</si>
  <si>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</si>
  <si>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</si>
  <si>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</si>
  <si>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</si>
  <si>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</si>
  <si>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</si>
  <si>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</si>
  <si>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</si>
  <si>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</si>
  <si>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</si>
  <si>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</si>
  <si>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</si>
  <si>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</si>
  <si>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</si>
  <si>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</si>
  <si>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</si>
  <si>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</si>
  <si>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</si>
  <si>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</si>
  <si>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</si>
  <si>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</si>
  <si>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</si>
  <si>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</si>
  <si>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</si>
  <si>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</si>
  <si>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</si>
  <si>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</si>
  <si>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</si>
  <si>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</si>
  <si>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</si>
  <si>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</si>
  <si>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</si>
  <si>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</si>
  <si>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</si>
  <si>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</si>
  <si>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</si>
  <si>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</si>
  <si>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</si>
  <si>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</si>
  <si>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</si>
  <si>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</si>
  <si>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</si>
  <si>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</si>
  <si>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</si>
  <si>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</si>
  <si>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</si>
  <si>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</si>
  <si>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</si>
  <si>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</si>
  <si>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</si>
  <si>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</si>
  <si>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</si>
  <si>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</si>
  <si>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</si>
  <si>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</si>
  <si>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</si>
  <si>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</si>
  <si>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</si>
  <si>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</si>
  <si>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</si>
  <si>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</si>
  <si>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</si>
  <si>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</si>
  <si>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</si>
  <si>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</si>
  <si>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</si>
  <si>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</si>
  <si>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</si>
  <si>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</si>
  <si>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</si>
  <si>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</si>
  <si>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</si>
  <si>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</si>
  <si>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</si>
  <si>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</si>
  <si>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</si>
  <si>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</si>
  <si>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</si>
  <si>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</si>
  <si>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</si>
  <si>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</si>
  <si>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</si>
  <si>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</si>
  <si>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</si>
  <si>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</si>
  <si>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</si>
  <si>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</si>
  <si>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</si>
  <si>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</si>
  <si>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</si>
  <si>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</si>
  <si>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</si>
  <si>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</si>
  <si>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</si>
  <si>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</si>
  <si>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</si>
  <si>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</si>
  <si>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</si>
  <si>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</si>
  <si>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</si>
  <si>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</si>
  <si>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</si>
  <si>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</si>
  <si>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</si>
  <si>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</si>
  <si>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</si>
  <si>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</si>
  <si>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</si>
  <si>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</si>
  <si>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</si>
  <si>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</si>
  <si>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</si>
  <si>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</si>
  <si>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</si>
  <si>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</si>
  <si>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</si>
  <si>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</si>
  <si>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</si>
  <si>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</si>
  <si>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</si>
  <si>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</si>
  <si>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</si>
  <si>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</si>
  <si>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</si>
  <si>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</si>
  <si>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</si>
  <si>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</si>
  <si>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</si>
  <si>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</si>
  <si>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</si>
  <si>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</si>
  <si>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</si>
  <si>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</si>
  <si>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</si>
  <si>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</si>
  <si>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</si>
  <si>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</si>
  <si>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</si>
  <si>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</si>
  <si>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</si>
  <si>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</si>
  <si>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</si>
  <si>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</si>
  <si>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</si>
  <si>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</si>
  <si>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</si>
  <si>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</si>
  <si>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</si>
  <si>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</si>
  <si>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</si>
  <si>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</si>
  <si>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</si>
  <si>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</si>
  <si>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</si>
  <si>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</si>
  <si>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</si>
  <si>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</si>
  <si>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</si>
  <si>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</si>
  <si>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</si>
  <si>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</si>
  <si>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</si>
  <si>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</si>
  <si>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</si>
  <si>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</si>
  <si>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</si>
  <si>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</si>
  <si>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</si>
  <si>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</si>
  <si>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</si>
  <si>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</si>
  <si>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</si>
  <si>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</si>
  <si>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</si>
  <si>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</si>
  <si>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</si>
  <si>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</si>
  <si>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</si>
  <si>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</si>
  <si>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</si>
  <si>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</si>
  <si>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</si>
  <si>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</si>
  <si>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</si>
  <si>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</si>
  <si>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</si>
  <si>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</si>
  <si>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</si>
  <si>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</si>
  <si>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</si>
  <si>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</si>
  <si>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</si>
  <si>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</si>
  <si>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</si>
  <si>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</si>
  <si>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</si>
  <si>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</si>
  <si>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</si>
  <si>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</si>
  <si>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</si>
  <si>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</si>
  <si>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</si>
  <si>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</si>
  <si>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</si>
  <si>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</si>
  <si>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</si>
  <si>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</si>
  <si>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</si>
  <si>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</si>
  <si>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</si>
  <si>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</si>
  <si>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</si>
  <si>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</si>
  <si>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</si>
  <si>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</si>
  <si>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</si>
  <si>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</si>
  <si>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</si>
  <si>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</si>
  <si>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</si>
  <si>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</si>
  <si>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</si>
  <si>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</si>
  <si>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</si>
  <si>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</si>
  <si>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</si>
  <si>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</si>
  <si>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</si>
  <si>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</si>
  <si>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</si>
  <si>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</si>
  <si>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</si>
  <si>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</si>
  <si>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</si>
  <si>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</si>
  <si>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</si>
  <si>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</si>
  <si>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</si>
  <si>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</si>
  <si>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</si>
  <si>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</si>
  <si>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</si>
  <si>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</si>
  <si>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</si>
  <si>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</si>
  <si>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</si>
  <si>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</si>
  <si>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</si>
  <si>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</si>
  <si>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</si>
  <si>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</si>
  <si>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</si>
  <si>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</si>
  <si>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</si>
  <si>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</si>
  <si>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</si>
  <si>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</si>
  <si>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</si>
  <si>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</si>
  <si>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</si>
  <si>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</si>
  <si>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</si>
  <si>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</si>
  <si>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</si>
  <si>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</si>
  <si>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</si>
  <si>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</si>
  <si>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</si>
  <si>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mérkőzés gól 4,75 felett</t>
  </si>
  <si>
    <t>első félidő 3,5 gól felett</t>
  </si>
  <si>
    <t>első félidő 4,5 gól felett</t>
  </si>
  <si>
    <t>mérkőzés gól 1,5 felett</t>
  </si>
  <si>
    <t>Palmeiras SP vs Ceara</t>
  </si>
  <si>
    <t>Teplice vs Bohemians 1905</t>
  </si>
  <si>
    <t>Karvina vs Zlin</t>
  </si>
  <si>
    <t>Jablonec vs Hradec Kralove</t>
  </si>
  <si>
    <t>Olomuc vs Liberec</t>
  </si>
  <si>
    <t>Grodzisk Mazowiecki vs Miedz Legnica</t>
  </si>
  <si>
    <t>TBB Nieciecza vs Pogon Szczecin</t>
  </si>
  <si>
    <t>Stal Rzeszow vs Chrobry Glogow</t>
  </si>
  <si>
    <t>Widew Lodz vs GKS Katowice</t>
  </si>
  <si>
    <t>Stal Mielec vs Polonia Varsó</t>
  </si>
  <si>
    <t>Lech Poznan vs Gornik Zabrze</t>
  </si>
  <si>
    <t>Diósgyőr vs ZTE</t>
  </si>
  <si>
    <t>FTC vs Kazincbarcika</t>
  </si>
  <si>
    <t>szögletek 4,5 felett (1.f.)</t>
  </si>
  <si>
    <t>Slask Wroclaw vs Ruch Chorzow</t>
  </si>
  <si>
    <t>Cracovia Krakkó vs Lechia Gdansk</t>
  </si>
  <si>
    <t>Pogon Siedlce vs Odra Opole</t>
  </si>
  <si>
    <t>Radomiak Radom vs Rakow Czestochowa</t>
  </si>
  <si>
    <t>Gornik Leczna vs Puszcza Niepolomice</t>
  </si>
  <si>
    <t>Legia Varsó vs Arka Gdynia</t>
  </si>
  <si>
    <t>Slovacko vs Slavia Praha</t>
  </si>
  <si>
    <t>Dukla Praha vs Ostrava</t>
  </si>
  <si>
    <t>Pardubice vs Sparta Praha</t>
  </si>
  <si>
    <t>Huancayo vs Ayacucho FC</t>
  </si>
  <si>
    <t>FF Malmö vs FC Köbenhaven</t>
  </si>
  <si>
    <t>Hamrun vs Maccabi TA</t>
  </si>
  <si>
    <t>Shkendija Tetovo vs Qarabag Baku</t>
  </si>
  <si>
    <t>Dinamo Kijev vs Pafosz</t>
  </si>
  <si>
    <t>Rangers vs Plzen</t>
  </si>
  <si>
    <t>Atl. Tembetary vs General Caballero JLM</t>
  </si>
  <si>
    <t>Alianza Huanuco vs Univeristario de Deportes</t>
  </si>
  <si>
    <t>Melgar vs ADC Juan Pablo II</t>
  </si>
  <si>
    <t>Alianza Lima vs Sporting Cristal</t>
  </si>
  <si>
    <t>Rangers vs Plezn</t>
  </si>
  <si>
    <t>IA Akranes vs Valur</t>
  </si>
  <si>
    <t>Melgar vs ADC Juan Pablo II College</t>
  </si>
  <si>
    <t>Club Atletico Tembetary vs General Caballero JLM</t>
  </si>
  <si>
    <t>Ledesma vs 12 de Junio de Villa Hayes</t>
  </si>
  <si>
    <t>Deportivo La Guaira vs Real Frontera</t>
  </si>
  <si>
    <t>Rincon FC vs Cerro Largo Melo</t>
  </si>
  <si>
    <t>Arsenal Salto vs Club Oriental</t>
  </si>
  <si>
    <t>San Antonio Bulo Bulo vs Bolivar La Paz</t>
  </si>
  <si>
    <t>Kajrat Almati vs Slovan Bratislava</t>
  </si>
  <si>
    <t>Sturm Graz vs Strasbourg</t>
  </si>
  <si>
    <t>Salzburg vs FC Bruges</t>
  </si>
  <si>
    <t>Arsenal vs Villarreal</t>
  </si>
  <si>
    <t>Rigas FS vs Kuopio PS</t>
  </si>
  <si>
    <t>Ludogorec Razgrad vs FTC</t>
  </si>
  <si>
    <t>Aston Villa vs Roma</t>
  </si>
  <si>
    <t>Lech Poznan vs Crvena Zvezda</t>
  </si>
  <si>
    <t>Rijeka vs Shelbourne</t>
  </si>
  <si>
    <t>Feyenoord vs Fenerbahce</t>
  </si>
  <si>
    <t>Nice vs Benfica</t>
  </si>
  <si>
    <t>Basel vs Young Boys</t>
  </si>
  <si>
    <t>Atl. Tucuman 2 vs Rosario Central 2</t>
  </si>
  <si>
    <t>Guayaquil City vs Mushuc Runa</t>
  </si>
  <si>
    <t>Portuguesa FC vs Estudiantes de Merida</t>
  </si>
  <si>
    <t>Academia Puerto Cabello vs Monagas SC</t>
  </si>
  <si>
    <t>Universidad Central de Venezuela vs Barquisimeto</t>
  </si>
  <si>
    <t>Academia Anzoategui vs CS Maritimo de La Guaira</t>
  </si>
  <si>
    <t>DVO Tachira vs Rayo Zuliano</t>
  </si>
  <si>
    <t>Araz Naxcivan vs Omonia Nicosia</t>
  </si>
  <si>
    <t>első félidő 0,5 gól felett; 2,5 alatt; mérkőzés 1,5 felett, hazai csapat kap gólt</t>
  </si>
  <si>
    <t>Lincoln Red Imps vs Noah Jereván</t>
  </si>
  <si>
    <t>első félidő 0,5 gól felett; mérkőzés 1,5 felett, dönt v Jereván</t>
  </si>
  <si>
    <t>Fredrikstadt vs Midtjylland</t>
  </si>
  <si>
    <t>2. félidő 0,5 gól felett; mérkőzés 1,5 felett, dönt v Midtjylland</t>
  </si>
  <si>
    <t>AIK Stockholm vs Győr</t>
  </si>
  <si>
    <t>mérkőzés gól 1,5 felett+Stockholm 1x2</t>
  </si>
  <si>
    <t>Hacken vs Brann Bergen</t>
  </si>
  <si>
    <t>Hacken vs döntetlen, mind2 csapat szerez gólt</t>
  </si>
  <si>
    <t>Ostrava vs Austria Wien</t>
  </si>
  <si>
    <t>2. félidő 0,5 gól felett; hazai csapat kap gólt, döntetlen v Austria Wien</t>
  </si>
  <si>
    <t>2. félidő 0,5 gól felett;mind2 csapat szerez gólt</t>
  </si>
  <si>
    <t>CFR Cluj vs Braga</t>
  </si>
  <si>
    <t>első félidő 1,5 gól alatt; mérkőzés 3,5 alatt, dönt v Braga</t>
  </si>
  <si>
    <t>AEK Larnaka vs Legia Varsó</t>
  </si>
  <si>
    <t>első félidő 0,5 gól felett; Larnaka v döntetlen</t>
  </si>
  <si>
    <t>Zalgiris Kaunas vs Arda Kardzsali</t>
  </si>
  <si>
    <t xml:space="preserve"> mérkőzés 1,5 felett, vendég csapat kap gólt; Zalgiris v döntetlen</t>
  </si>
  <si>
    <t>Rosenborg vs Hammarby</t>
  </si>
  <si>
    <t>Hammarby hendi -2;mérkőzés 4,5 alatt,első félidő 2,5 gól alatt, 2. félidő 0,5 felett</t>
  </si>
  <si>
    <t>Partizán Belgrád vs Hibernian</t>
  </si>
  <si>
    <t>Partizán v döntetlen; mérkőzés gól 1,5 felett; 2.f. 0,5 felett</t>
  </si>
  <si>
    <t>Silkeborg vs Jagiellonia Bialystok</t>
  </si>
  <si>
    <t>első félidő 2,5 gól alatt; 2.f. 0,5 felett; mérkőzés 1,5 felett, hazai csapat kap gólt</t>
  </si>
  <si>
    <t>Viking Stavenger vs Istanbul Basaksehir</t>
  </si>
  <si>
    <t>Viking v dönt; első félidő 0,5 gól felett; mérkőzés 1,5 felett</t>
  </si>
  <si>
    <t>Panathinaikosz vs Sahtar Doneck</t>
  </si>
  <si>
    <t>Sahtar v dönt; 2. félidő 0,5 gól felett; mérkőzés 1,5 felett</t>
  </si>
  <si>
    <t>Servette vs Utrecht</t>
  </si>
  <si>
    <t>Utrecht v dönt; mind2 csapat szerez gólt</t>
  </si>
  <si>
    <t>Levszki Szófia vs Sabah Masazir</t>
  </si>
  <si>
    <t>első félidő 1,5 gól alatt;  vendég csapat kap gólt; Szófia v döntetlen</t>
  </si>
  <si>
    <t>Olimpija Ljubljana vs Egnatia Rrogozhine</t>
  </si>
  <si>
    <t xml:space="preserve">Ljubljana v dönt;2. félidő 0,5 gól felett; mérkőzés 1,5 felett, </t>
  </si>
  <si>
    <t>(Kombi)Polisszja Zsitomire vs Paks</t>
  </si>
  <si>
    <t>Paks hendi -2; mérkőzés 3,5 alatt</t>
  </si>
  <si>
    <t>Vikingur Reykjavik vs Bröndby</t>
  </si>
  <si>
    <t>2. félidő 0,5 gól felett; mind2 csapat szerez gólt</t>
  </si>
  <si>
    <t>Differdange vs Levadia Tallinn</t>
  </si>
  <si>
    <t>St. Patrick's vs Besiktas</t>
  </si>
  <si>
    <t>FCS Bukarest vs Drita</t>
  </si>
  <si>
    <t>hazai csapat góljai 1,5 felett</t>
  </si>
  <si>
    <t>hazai csapat góljai 2,5 felett</t>
  </si>
  <si>
    <t>Rakow Czestochowa vs Maccabi Haifa</t>
  </si>
  <si>
    <t>mérkőzés gól 1,75 felett</t>
  </si>
  <si>
    <t>Cincinnati vs Chivas Guadalajara</t>
  </si>
  <si>
    <t>New York RB vs Juarez</t>
  </si>
  <si>
    <t>Monterrey vs Charlotte</t>
  </si>
  <si>
    <t>Cruz Azul vs Colorado</t>
  </si>
  <si>
    <t>Los Angeles Galaxy vs Santos Laguna</t>
  </si>
  <si>
    <t>Chrobry Glogow vs LKS Lodz</t>
  </si>
  <si>
    <t>Stal Mielec vs Gornik Leczna</t>
  </si>
  <si>
    <t>Polonia Bytom vs Stal Rzeszow</t>
  </si>
  <si>
    <t>Arka Gdynia vs Pogon Szczecin</t>
  </si>
  <si>
    <t>Widew Lodz vs Wisla Plock</t>
  </si>
  <si>
    <t>Plzen vs Slovacko</t>
  </si>
  <si>
    <t>Zlin vs Mlada Boleslav</t>
  </si>
  <si>
    <t>Liberec vs Dukla Praha</t>
  </si>
  <si>
    <t>Slavia Praha vs Teplice</t>
  </si>
  <si>
    <t>Carabobo FC vs Zamora FC</t>
  </si>
  <si>
    <t>Cavalry FC vs HFX Wanderers FC</t>
  </si>
  <si>
    <t>Dep. Quindio vs Barranquilla FC</t>
  </si>
  <si>
    <t>Sao Paulo SP vs Vitoria BA</t>
  </si>
  <si>
    <t>Flamengo RJ vs Mirassol SP</t>
  </si>
  <si>
    <t>Bragantino vs SC Internacional RS</t>
  </si>
  <si>
    <t>Goias vs Operario PR</t>
  </si>
  <si>
    <t>Atl. Morelia vs Alebrijes de Oaxaca</t>
  </si>
  <si>
    <t>Tepatitlan vs Jaibos Tampico Madero</t>
  </si>
  <si>
    <t>Cancun FC vs Tlaxcala</t>
  </si>
  <si>
    <t>Atl. Tucuman vs Rosario Central</t>
  </si>
  <si>
    <t>Belgrano de Cordoba vs Banfield</t>
  </si>
  <si>
    <t>Wisla Krakkó vs Grodzisk Mazowiecki</t>
  </si>
  <si>
    <t>Odra Opole vs GKS Tychy</t>
  </si>
  <si>
    <t>Jagiellonia Bialystok vs Cracovia Krakkó</t>
  </si>
  <si>
    <t>Znicz Pruszkow vs Polonia Varsó</t>
  </si>
  <si>
    <t>Legia Varsó vs GKS Katowice</t>
  </si>
  <si>
    <t>ZTE vs Győr</t>
  </si>
  <si>
    <t>Újpest vs Paks</t>
  </si>
  <si>
    <t>Riga FC vs Grobina</t>
  </si>
  <si>
    <t>Tukums vs FK Auda</t>
  </si>
  <si>
    <t>Rigas FS vs Super Nova Riga</t>
  </si>
  <si>
    <t>Vasco de Gama RJ vs Athletico MG</t>
  </si>
  <si>
    <t>Cruzeiro MG vs Santos SP</t>
  </si>
  <si>
    <t>Gremio RS vs Sport Recife</t>
  </si>
  <si>
    <t>FCS Bukarest vs Unirea 2004 Slobozia</t>
  </si>
  <si>
    <t>Instituto Cordoba vs Atl. Platense</t>
  </si>
  <si>
    <t>Envigado vs Junior de Barranquilla</t>
  </si>
  <si>
    <t>Juan Pablo II College vs Dep. Binacional</t>
  </si>
  <si>
    <t>Blooming Santa Cruz vs Always Ready</t>
  </si>
  <si>
    <t>Libertad Asuncion vs CD Recoleta</t>
  </si>
  <si>
    <t>Miramar Misiones vs Liverpool Montevideo</t>
  </si>
  <si>
    <t>Cincinnati vs Charlotte</t>
  </si>
  <si>
    <t>Orlando vs Inter Miami</t>
  </si>
  <si>
    <t>New England 2 vs Columbus 2</t>
  </si>
  <si>
    <t>Fenerbahce vs Feyenoord</t>
  </si>
  <si>
    <t>FC Bruges vs Salzburg</t>
  </si>
  <si>
    <t>Slovan Bratislava vs Kajrat Almati</t>
  </si>
  <si>
    <t>FTC vs Ludogorec Razgrad</t>
  </si>
  <si>
    <t>mérkőzés gól 1,5 felett+ FTC 1x2</t>
  </si>
  <si>
    <t>Shelbourne vs Rijeka</t>
  </si>
  <si>
    <t>Benfica vs Nice</t>
  </si>
  <si>
    <t>mérkőzés gól 1,5 felett+ Benfica 1x2</t>
  </si>
  <si>
    <t>Crvena Zvezda vs Lech Poznan</t>
  </si>
  <si>
    <t>Istanbul Basaksehir vs Viking Stavanger</t>
  </si>
  <si>
    <t>mérkőzés gól 2,5 felett+mind2 csapat szerez gólt</t>
  </si>
  <si>
    <t>Paris SG vs Tottenham</t>
  </si>
  <si>
    <t>Always Ready La Paz vs Real Tomayapo</t>
  </si>
  <si>
    <t>San Antonio FC vs Manta FC</t>
  </si>
  <si>
    <t>Midtjylland vs Fredrikstad</t>
  </si>
  <si>
    <t>mérkőzés gól 2,5 felett+ Midtjylland 1x2</t>
  </si>
  <si>
    <t>Noah Jereván vs Lincoln Red Imps</t>
  </si>
  <si>
    <t>mérkőzés gól 2,5 felett+ Jereván 1x2</t>
  </si>
  <si>
    <t>Brann Bergen vs Hacken</t>
  </si>
  <si>
    <t>Celje vs Lugano</t>
  </si>
  <si>
    <t>Besiktas vs St. Patrick's</t>
  </si>
  <si>
    <t>mérkőzés gól 3,5 felett+ Besiktas 1x2</t>
  </si>
  <si>
    <t>AEK Athén vs Arisz Limasszol</t>
  </si>
  <si>
    <t>Drita vs FCS Bukarest</t>
  </si>
  <si>
    <t>Utrecht vs Servette</t>
  </si>
  <si>
    <t>Jagiellonia Bialystok vs Silkeborg</t>
  </si>
  <si>
    <t>Dundee Utd vs Rapid Wien</t>
  </si>
  <si>
    <t>Austria Wien vs Ostrava</t>
  </si>
  <si>
    <t>Legia Varsó vs AEK Larnaka</t>
  </si>
  <si>
    <t xml:space="preserve">vendégcsapat góljai 1,5 felett </t>
  </si>
  <si>
    <t xml:space="preserve">vendégcsapat góljai 2,5 felett </t>
  </si>
  <si>
    <t>Inter Miami 2 vs Huntsville City FC</t>
  </si>
  <si>
    <t>Dep. Pereira vs America de Cali</t>
  </si>
  <si>
    <t>Dep. Pasto vs Envigado</t>
  </si>
  <si>
    <t>Zhejiang FC vs Shanghai Shenhua</t>
  </si>
  <si>
    <t>Motor Lublin vs Piast Gliwice</t>
  </si>
  <si>
    <t>GKS Katowice vs Arka Gdynia</t>
  </si>
  <si>
    <t>Grodzisk Mazowiecki vs Znicz Pruszkow</t>
  </si>
  <si>
    <t>Chrobry Glogow vs Miedz Legnica</t>
  </si>
  <si>
    <t>Lech Poznan vs Korona Kielce</t>
  </si>
  <si>
    <t>Stal Rzeszow vs Puszcza Niepolomice</t>
  </si>
  <si>
    <t>Jeonbuk vs Daegu</t>
  </si>
  <si>
    <t>CA Huracan vs Argentinos Juniors</t>
  </si>
  <si>
    <t>North Texas SC vs St. Loius 2</t>
  </si>
  <si>
    <t>Rosario Central vs Dep. Riestra</t>
  </si>
  <si>
    <t>Guarani Asuncion vs Cerro Porteno</t>
  </si>
  <si>
    <t>Escorpiones de Belen vs Santa Ana</t>
  </si>
  <si>
    <t>Guayaquil City vs Vargas Torres</t>
  </si>
  <si>
    <t>Radnicki 1923 vs Napredak Krusevac</t>
  </si>
  <si>
    <t>Topolya SC vs OFK Belgárd</t>
  </si>
  <si>
    <t>Zeleznicar Pancevo vs Radnicki Nis</t>
  </si>
  <si>
    <t>Pogon Szczecin vs Gornik Zabrze</t>
  </si>
  <si>
    <t>Radomiak Radom vs Jagiellonia Bialystok</t>
  </si>
  <si>
    <t>TBB Nieciecza vs Rakow Czestochowa</t>
  </si>
  <si>
    <t>Wisla Plock vs Legia Varsó</t>
  </si>
  <si>
    <t>Pogon Siedlce vs Polonia Bytom</t>
  </si>
  <si>
    <t>GKS Tychy vs Gornik Leczna</t>
  </si>
  <si>
    <t>Odra Opole vs Slask Wroclaw</t>
  </si>
  <si>
    <t>Columbus 2 vs Orlando 2</t>
  </si>
  <si>
    <t>Melgar vs Ayacucho FC</t>
  </si>
  <si>
    <t>Banfield vs Estudiantes LP</t>
  </si>
  <si>
    <t>Central Cordoba SDE vs Barravas Central</t>
  </si>
  <si>
    <t>Plaza Colonia vs CA Cerro</t>
  </si>
  <si>
    <t>SC Internacional RS vs Flamengo RJ</t>
  </si>
  <si>
    <t>Botafogo RJ vs Palmeiras SP</t>
  </si>
  <si>
    <t>River Plate vs Godoy Cruz</t>
  </si>
  <si>
    <t>Independiente de Mendoza vs Boca Juniors</t>
  </si>
  <si>
    <t>Huntsville City FC vs New York City FC 2</t>
  </si>
  <si>
    <t>Atlanta Utd 2 vs Crown Legacy FC</t>
  </si>
  <si>
    <t>Real Monarchs SLC vs Los Angeles FC 2</t>
  </si>
  <si>
    <t>Miedz Legnica vs LKS Lodz</t>
  </si>
  <si>
    <t>Polonia Varsó vs Wieczysta Krakkó</t>
  </si>
  <si>
    <t>Znicz Pruszkow vs Wisla Krakkó</t>
  </si>
  <si>
    <t>Rangers vs FC Bruges</t>
  </si>
  <si>
    <t>FTC vs Qarabag Baku</t>
  </si>
  <si>
    <t>Crvena Zvezda vs Pafosz</t>
  </si>
  <si>
    <t>Mlada Boleslav vs Plzen</t>
  </si>
  <si>
    <t>Esbjerg vs Aaalborg</t>
  </si>
  <si>
    <t>Köge vs B93 Köbenhaven</t>
  </si>
  <si>
    <t>Bodö/Glimt vs Sturm Graz</t>
  </si>
  <si>
    <t>Celtic vs Kajrat Almati</t>
  </si>
  <si>
    <t>Basel vs FC Köbehaven</t>
  </si>
  <si>
    <t>Fenerbahce vs Benfica</t>
  </si>
  <si>
    <t>Polonia Bytom vs Grodzisk Mazowiecki</t>
  </si>
  <si>
    <t>Chrobry Glogow vs Slask Wroclaw</t>
  </si>
  <si>
    <t>Ruch Chorzow vs Stal Rzeszow</t>
  </si>
  <si>
    <t>Philadelphia 2 vs Toronto FC 2</t>
  </si>
  <si>
    <t>Colorado 2 vs Portland 2</t>
  </si>
  <si>
    <t>Brann Bergen vs AEK Larnaka</t>
  </si>
  <si>
    <t>Hamrun vs Rigas FS</t>
  </si>
  <si>
    <t>Győr vs Rapid Wien</t>
  </si>
  <si>
    <t>Maccabi TA vs Dinamo Kijev</t>
  </si>
  <si>
    <t>Sahtar Doneck vs Servette</t>
  </si>
  <si>
    <t>Sparta Praha vs Riga FC</t>
  </si>
  <si>
    <t>Slovan Bratislava vs Young Boys</t>
  </si>
  <si>
    <t>Jagiellonia Bialystok vs Dinamo Tirana</t>
  </si>
  <si>
    <t>Lech Poznan vs Genk</t>
  </si>
  <si>
    <t>Rijeka vs PAOK</t>
  </si>
  <si>
    <t>Santa Clara vs Shamrock Rovers</t>
  </si>
  <si>
    <t>Hull City vs Blackburn</t>
  </si>
  <si>
    <t>Wrexham vs Sheffield Wed.</t>
  </si>
  <si>
    <t>Birmingham vs Oxford Utd.</t>
  </si>
  <si>
    <t>Coventry vs QPR</t>
  </si>
  <si>
    <t>West Bromwich vs Portmouth</t>
  </si>
  <si>
    <t>B93 Köbenhaven vs Kolding IF</t>
  </si>
  <si>
    <t>Sturm Graz amatőr vs Kapfenberg</t>
  </si>
  <si>
    <t>FAC Wien vs Austria Salzburg</t>
  </si>
  <si>
    <t>Korona Kielce vs Motor Lublin</t>
  </si>
  <si>
    <t>Grodzisk Mazowiecki vs Chrobry Glogow</t>
  </si>
  <si>
    <t>Stal Rzeszow vs Miedz Legnica</t>
  </si>
  <si>
    <t>LKS Lodz vs Polonia Varsó</t>
  </si>
  <si>
    <t>Gornik Zabrze vs GKS Katowice</t>
  </si>
  <si>
    <t>Slavia Praha vs Pardubice</t>
  </si>
  <si>
    <t>Nyíregyháza vs DVTK</t>
  </si>
  <si>
    <t>Lyon vs Metz</t>
  </si>
  <si>
    <t>Vojvodina vs TSC</t>
  </si>
  <si>
    <t>Levante vs FC Barcelona</t>
  </si>
  <si>
    <t>Real Zaragoza vs Andorra</t>
  </si>
  <si>
    <t xml:space="preserve">vendégcsapat góljai 3,5 felett </t>
  </si>
  <si>
    <t>Cruzeiro vs Internacional</t>
  </si>
  <si>
    <t>Orlando 2 vs Atlanta Utd 2</t>
  </si>
  <si>
    <t>Chattanooga FC vs Huntsville City FC</t>
  </si>
  <si>
    <t>Leon vs Pachuca</t>
  </si>
  <si>
    <t>Dep. Gracilaso vs Huancayo</t>
  </si>
  <si>
    <t>Odra Opole vs Znicz Pruszkow</t>
  </si>
  <si>
    <t>Wisla Krakkó vs Slask Wroclaw</t>
  </si>
  <si>
    <t>Piast Gliwice vs Cracovia Krakkó</t>
  </si>
  <si>
    <t>Ruch Chorzow vs Polonia Bytom</t>
  </si>
  <si>
    <t>Lechia Gdansk vs Arka Gdynia</t>
  </si>
  <si>
    <t>Pogon Siedlce vs Puszcza Niepolomice</t>
  </si>
  <si>
    <t>Vasco Da Gama RJ vs Corinthians Sp</t>
  </si>
  <si>
    <t>Bahia BA vs Santos SP</t>
  </si>
  <si>
    <t>Juventude RS vs Botafogo RJ</t>
  </si>
  <si>
    <t>Fortaleza vs Mirassol SP</t>
  </si>
  <si>
    <t>Sao Paulo SP vs Atletico MG</t>
  </si>
  <si>
    <t>MTK vs Paks</t>
  </si>
  <si>
    <t>Mainz vs 1. FC Köln</t>
  </si>
  <si>
    <t>Mönchengladbach vs Hamburg</t>
  </si>
  <si>
    <t>Boca Juniors vs Banfield</t>
  </si>
  <si>
    <t>New York RB 2 vs Chicago 2</t>
  </si>
  <si>
    <t>St. Louis 2 vs Kansas City 2</t>
  </si>
  <si>
    <t>North Texas SC vs Los Angeles FC 2</t>
  </si>
  <si>
    <t>Real Monarchs SLC vs Minnesota 2</t>
  </si>
  <si>
    <t>Portland 2 vs Tacoma Defiance</t>
  </si>
  <si>
    <t>Cavalry FC vs Forge FC</t>
  </si>
  <si>
    <t>Oxford Utd vs Coventry</t>
  </si>
  <si>
    <t>Tottenham vs Bournemouth</t>
  </si>
  <si>
    <t>Tottenham</t>
  </si>
  <si>
    <t>Chelsea vs Fulham</t>
  </si>
  <si>
    <t>Chelsea</t>
  </si>
  <si>
    <t>Leeds vs Newcastle</t>
  </si>
  <si>
    <t>Newcastle</t>
  </si>
  <si>
    <t>Brighton vs Man City</t>
  </si>
  <si>
    <t>Man City</t>
  </si>
  <si>
    <t>Nottingham vs West Ham</t>
  </si>
  <si>
    <t>Liverpool vs Arsenal</t>
  </si>
  <si>
    <t>Ulsan vs Jeonbuk</t>
  </si>
  <si>
    <t>Daegu vs Suwon City</t>
  </si>
  <si>
    <t>Mldad Boleslav vs Slavia Praha</t>
  </si>
  <si>
    <t>Lorient vs Lille</t>
  </si>
  <si>
    <t>Botafogo RJ vs Bragantino</t>
  </si>
  <si>
    <t>Sarmiento vs Rosario Central</t>
  </si>
  <si>
    <t>Atletico Ottawa vs Vancouver Langley FC</t>
  </si>
  <si>
    <t>Aarhus GF vs Fredericia</t>
  </si>
  <si>
    <t>Silkeborg vs Sönderjyske</t>
  </si>
  <si>
    <t>Horsens vs B93 Köbenhaven</t>
  </si>
  <si>
    <t>OB Odense vs Nordsjaelland</t>
  </si>
  <si>
    <t>Randers vs FC Köbenhaven</t>
  </si>
  <si>
    <t>Lyon vs Marseille</t>
  </si>
  <si>
    <t>Valour FC vs Pacific FC</t>
  </si>
  <si>
    <t>Santa Clara vs Estrela Amadora</t>
  </si>
  <si>
    <t>Defensa Justicia vs Belgrano de Cordoba</t>
  </si>
  <si>
    <t>Talleres de Cordoba vs Dep. Riestra</t>
  </si>
  <si>
    <t>Waterhouse FC vs Racing United</t>
  </si>
  <si>
    <t>Corinthians SP vs Palmeiras SP</t>
  </si>
  <si>
    <t>Mirassol SP vs Bahia BA</t>
  </si>
  <si>
    <t>Vitoria BA vs Atletico MG</t>
  </si>
  <si>
    <t>Chelmsford City vs Farnborough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</si>
</sst>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5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12" fillId="0" borderId="2" xfId="0" applyFont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3" borderId="0" xfId="0" applyNumberFormat="1" applyFont="1" applyFill="1" applyAlignment="1" applyProtection="1"/>
    <xf numFmtId="0" fontId="12" fillId="4" borderId="0" xfId="0" applyFont="1" applyFill="1"/>
    <xf numFmtId="0" fontId="12" fillId="0" borderId="0" xfId="0" applyFont="1" applyFill="1"/>
    <xf numFmtId="14" fontId="2" fillId="0" borderId="2" xfId="3" applyNumberFormat="1" applyFont="1" applyFill="1" applyBorder="1" applyAlignment="1" applyProtection="1"/>
    <xf numFmtId="0" fontId="12" fillId="4" borderId="2" xfId="0" applyFont="1" applyFill="1" applyBorder="1"/>
    <xf numFmtId="0" fontId="12" fillId="0" borderId="2" xfId="0" applyFont="1" applyFill="1" applyBorder="1"/>
    <xf numFmtId="0" fontId="12" fillId="5" borderId="0" xfId="0" applyFont="1" applyFill="1"/>
    <xf numFmtId="0" fontId="12" fillId="0" borderId="0" xfId="0" applyFont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2025.augusztus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All_in!$A$5:$A$552</c:f>
              <c:strCache>
                <c:ptCount val="54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</c:strCache>
            </c:strRef>
          </c:cat>
          <c:val>
            <c:numRef>
              <c:f>All_in!$J$5:$J$552</c:f>
              <c:numCache>
                <c:formatCode>#,##0" Ft"</c:formatCode>
                <c:ptCount val="548"/>
                <c:pt idx="0">
                  <c:v>1015000</c:v>
                </c:pt>
                <c:pt idx="1">
                  <c:v>995000</c:v>
                </c:pt>
                <c:pt idx="2">
                  <c:v>975000</c:v>
                </c:pt>
                <c:pt idx="3">
                  <c:v>990600</c:v>
                </c:pt>
                <c:pt idx="4">
                  <c:v>1002800</c:v>
                </c:pt>
                <c:pt idx="5">
                  <c:v>982800</c:v>
                </c:pt>
                <c:pt idx="6">
                  <c:v>994400</c:v>
                </c:pt>
                <c:pt idx="7">
                  <c:v>994400</c:v>
                </c:pt>
                <c:pt idx="8">
                  <c:v>1006800</c:v>
                </c:pt>
                <c:pt idx="9">
                  <c:v>1006800</c:v>
                </c:pt>
                <c:pt idx="10">
                  <c:v>1025400</c:v>
                </c:pt>
                <c:pt idx="11">
                  <c:v>1039600</c:v>
                </c:pt>
                <c:pt idx="12">
                  <c:v>1057800</c:v>
                </c:pt>
                <c:pt idx="13">
                  <c:v>1070800</c:v>
                </c:pt>
                <c:pt idx="14">
                  <c:v>1050800</c:v>
                </c:pt>
                <c:pt idx="15">
                  <c:v>1064200</c:v>
                </c:pt>
                <c:pt idx="16">
                  <c:v>1079000</c:v>
                </c:pt>
                <c:pt idx="17">
                  <c:v>1059000</c:v>
                </c:pt>
                <c:pt idx="18">
                  <c:v>1078200</c:v>
                </c:pt>
                <c:pt idx="19">
                  <c:v>1095000</c:v>
                </c:pt>
                <c:pt idx="20">
                  <c:v>1075000</c:v>
                </c:pt>
                <c:pt idx="21">
                  <c:v>1055000</c:v>
                </c:pt>
                <c:pt idx="22">
                  <c:v>1035000</c:v>
                </c:pt>
                <c:pt idx="23">
                  <c:v>1048400</c:v>
                </c:pt>
                <c:pt idx="24">
                  <c:v>1065400</c:v>
                </c:pt>
                <c:pt idx="25">
                  <c:v>1100400</c:v>
                </c:pt>
                <c:pt idx="26">
                  <c:v>1080400</c:v>
                </c:pt>
                <c:pt idx="27">
                  <c:v>1087400</c:v>
                </c:pt>
                <c:pt idx="28">
                  <c:v>1067400</c:v>
                </c:pt>
                <c:pt idx="29">
                  <c:v>1047400</c:v>
                </c:pt>
                <c:pt idx="30">
                  <c:v>1064400</c:v>
                </c:pt>
                <c:pt idx="31">
                  <c:v>1044400</c:v>
                </c:pt>
                <c:pt idx="32">
                  <c:v>1024400</c:v>
                </c:pt>
                <c:pt idx="33">
                  <c:v>1004400</c:v>
                </c:pt>
                <c:pt idx="34">
                  <c:v>984400</c:v>
                </c:pt>
                <c:pt idx="35">
                  <c:v>964400</c:v>
                </c:pt>
                <c:pt idx="36">
                  <c:v>944400</c:v>
                </c:pt>
                <c:pt idx="37">
                  <c:v>924400</c:v>
                </c:pt>
                <c:pt idx="38">
                  <c:v>884400</c:v>
                </c:pt>
                <c:pt idx="39">
                  <c:v>884400</c:v>
                </c:pt>
                <c:pt idx="40">
                  <c:v>917800</c:v>
                </c:pt>
                <c:pt idx="41">
                  <c:v>897800</c:v>
                </c:pt>
                <c:pt idx="42">
                  <c:v>918200</c:v>
                </c:pt>
                <c:pt idx="43">
                  <c:v>898200</c:v>
                </c:pt>
                <c:pt idx="44">
                  <c:v>878200</c:v>
                </c:pt>
                <c:pt idx="45">
                  <c:v>858200</c:v>
                </c:pt>
                <c:pt idx="46">
                  <c:v>838200</c:v>
                </c:pt>
                <c:pt idx="47">
                  <c:v>818200</c:v>
                </c:pt>
                <c:pt idx="48">
                  <c:v>798200</c:v>
                </c:pt>
                <c:pt idx="49">
                  <c:v>778200</c:v>
                </c:pt>
                <c:pt idx="50">
                  <c:v>758200</c:v>
                </c:pt>
                <c:pt idx="51">
                  <c:v>738200</c:v>
                </c:pt>
                <c:pt idx="52">
                  <c:v>772200</c:v>
                </c:pt>
                <c:pt idx="53">
                  <c:v>786600</c:v>
                </c:pt>
                <c:pt idx="54">
                  <c:v>811600</c:v>
                </c:pt>
                <c:pt idx="55">
                  <c:v>824400</c:v>
                </c:pt>
                <c:pt idx="56">
                  <c:v>839600</c:v>
                </c:pt>
                <c:pt idx="57">
                  <c:v>819600</c:v>
                </c:pt>
                <c:pt idx="58">
                  <c:v>799600</c:v>
                </c:pt>
                <c:pt idx="59">
                  <c:v>779600</c:v>
                </c:pt>
                <c:pt idx="60">
                  <c:v>759600</c:v>
                </c:pt>
                <c:pt idx="61">
                  <c:v>739600</c:v>
                </c:pt>
                <c:pt idx="62">
                  <c:v>719600</c:v>
                </c:pt>
                <c:pt idx="63">
                  <c:v>699600</c:v>
                </c:pt>
                <c:pt idx="64">
                  <c:v>679600</c:v>
                </c:pt>
                <c:pt idx="65">
                  <c:v>659600</c:v>
                </c:pt>
                <c:pt idx="66">
                  <c:v>673800</c:v>
                </c:pt>
                <c:pt idx="67">
                  <c:v>653800</c:v>
                </c:pt>
                <c:pt idx="68">
                  <c:v>674800</c:v>
                </c:pt>
                <c:pt idx="69">
                  <c:v>688400</c:v>
                </c:pt>
                <c:pt idx="70">
                  <c:v>668400</c:v>
                </c:pt>
                <c:pt idx="71">
                  <c:v>648400</c:v>
                </c:pt>
                <c:pt idx="72">
                  <c:v>662200</c:v>
                </c:pt>
                <c:pt idx="73">
                  <c:v>675600</c:v>
                </c:pt>
                <c:pt idx="74">
                  <c:v>683000</c:v>
                </c:pt>
                <c:pt idx="75">
                  <c:v>696400</c:v>
                </c:pt>
                <c:pt idx="76">
                  <c:v>676400</c:v>
                </c:pt>
                <c:pt idx="77">
                  <c:v>684000</c:v>
                </c:pt>
                <c:pt idx="78">
                  <c:v>684000</c:v>
                </c:pt>
                <c:pt idx="79">
                  <c:v>726000</c:v>
                </c:pt>
                <c:pt idx="80">
                  <c:v>706000</c:v>
                </c:pt>
                <c:pt idx="81">
                  <c:v>746000</c:v>
                </c:pt>
                <c:pt idx="82">
                  <c:v>726000</c:v>
                </c:pt>
                <c:pt idx="83">
                  <c:v>706000</c:v>
                </c:pt>
                <c:pt idx="84">
                  <c:v>725000</c:v>
                </c:pt>
                <c:pt idx="85">
                  <c:v>771000</c:v>
                </c:pt>
                <c:pt idx="86">
                  <c:v>751000</c:v>
                </c:pt>
                <c:pt idx="87">
                  <c:v>731000</c:v>
                </c:pt>
                <c:pt idx="88">
                  <c:v>764600</c:v>
                </c:pt>
                <c:pt idx="89">
                  <c:v>781200</c:v>
                </c:pt>
                <c:pt idx="90">
                  <c:v>818200</c:v>
                </c:pt>
                <c:pt idx="91">
                  <c:v>838400</c:v>
                </c:pt>
                <c:pt idx="92">
                  <c:v>878400</c:v>
                </c:pt>
                <c:pt idx="93">
                  <c:v>900000</c:v>
                </c:pt>
                <c:pt idx="94">
                  <c:v>924800</c:v>
                </c:pt>
                <c:pt idx="95">
                  <c:v>1000800</c:v>
                </c:pt>
                <c:pt idx="96">
                  <c:v>1019000</c:v>
                </c:pt>
                <c:pt idx="97">
                  <c:v>999000</c:v>
                </c:pt>
                <c:pt idx="98">
                  <c:v>1014000</c:v>
                </c:pt>
                <c:pt idx="99">
                  <c:v>1026200</c:v>
                </c:pt>
                <c:pt idx="100">
                  <c:v>1046200</c:v>
                </c:pt>
                <c:pt idx="101">
                  <c:v>1026200</c:v>
                </c:pt>
                <c:pt idx="102">
                  <c:v>1006200</c:v>
                </c:pt>
                <c:pt idx="103">
                  <c:v>1021800</c:v>
                </c:pt>
                <c:pt idx="104">
                  <c:v>1001800</c:v>
                </c:pt>
                <c:pt idx="105">
                  <c:v>1022400</c:v>
                </c:pt>
                <c:pt idx="106">
                  <c:v>1002400</c:v>
                </c:pt>
                <c:pt idx="107">
                  <c:v>982400</c:v>
                </c:pt>
                <c:pt idx="108">
                  <c:v>962400</c:v>
                </c:pt>
                <c:pt idx="109">
                  <c:v>942400</c:v>
                </c:pt>
                <c:pt idx="110">
                  <c:v>922400</c:v>
                </c:pt>
                <c:pt idx="111">
                  <c:v>902400</c:v>
                </c:pt>
                <c:pt idx="112">
                  <c:v>923000</c:v>
                </c:pt>
                <c:pt idx="113">
                  <c:v>903000</c:v>
                </c:pt>
                <c:pt idx="114">
                  <c:v>883000</c:v>
                </c:pt>
                <c:pt idx="115">
                  <c:v>863000</c:v>
                </c:pt>
                <c:pt idx="116">
                  <c:v>843000</c:v>
                </c:pt>
                <c:pt idx="117">
                  <c:v>823000</c:v>
                </c:pt>
                <c:pt idx="118">
                  <c:v>803000</c:v>
                </c:pt>
                <c:pt idx="119">
                  <c:v>821000</c:v>
                </c:pt>
                <c:pt idx="120">
                  <c:v>801000</c:v>
                </c:pt>
                <c:pt idx="121">
                  <c:v>814800</c:v>
                </c:pt>
                <c:pt idx="122">
                  <c:v>838400</c:v>
                </c:pt>
                <c:pt idx="123">
                  <c:v>849800</c:v>
                </c:pt>
                <c:pt idx="124">
                  <c:v>907800</c:v>
                </c:pt>
                <c:pt idx="125">
                  <c:v>887800</c:v>
                </c:pt>
                <c:pt idx="126">
                  <c:v>867800</c:v>
                </c:pt>
                <c:pt idx="127">
                  <c:v>847800</c:v>
                </c:pt>
                <c:pt idx="128">
                  <c:v>862000</c:v>
                </c:pt>
                <c:pt idx="129">
                  <c:v>875600</c:v>
                </c:pt>
                <c:pt idx="130">
                  <c:v>855600</c:v>
                </c:pt>
                <c:pt idx="131">
                  <c:v>835600</c:v>
                </c:pt>
                <c:pt idx="132">
                  <c:v>815600</c:v>
                </c:pt>
                <c:pt idx="133">
                  <c:v>795600</c:v>
                </c:pt>
                <c:pt idx="134">
                  <c:v>817600</c:v>
                </c:pt>
                <c:pt idx="135">
                  <c:v>840400</c:v>
                </c:pt>
                <c:pt idx="136">
                  <c:v>858800</c:v>
                </c:pt>
                <c:pt idx="137">
                  <c:v>916800</c:v>
                </c:pt>
                <c:pt idx="138">
                  <c:v>934600</c:v>
                </c:pt>
                <c:pt idx="139">
                  <c:v>914600</c:v>
                </c:pt>
                <c:pt idx="140">
                  <c:v>894600</c:v>
                </c:pt>
                <c:pt idx="141">
                  <c:v>874600</c:v>
                </c:pt>
                <c:pt idx="142">
                  <c:v>854600</c:v>
                </c:pt>
                <c:pt idx="143">
                  <c:v>834600</c:v>
                </c:pt>
                <c:pt idx="144">
                  <c:v>814600</c:v>
                </c:pt>
                <c:pt idx="145">
                  <c:v>834400</c:v>
                </c:pt>
                <c:pt idx="146">
                  <c:v>814400</c:v>
                </c:pt>
                <c:pt idx="147">
                  <c:v>794400</c:v>
                </c:pt>
                <c:pt idx="148">
                  <c:v>774400</c:v>
                </c:pt>
                <c:pt idx="149">
                  <c:v>754400</c:v>
                </c:pt>
                <c:pt idx="150">
                  <c:v>770400</c:v>
                </c:pt>
                <c:pt idx="151">
                  <c:v>750400</c:v>
                </c:pt>
                <c:pt idx="152">
                  <c:v>730400</c:v>
                </c:pt>
                <c:pt idx="153">
                  <c:v>710400</c:v>
                </c:pt>
                <c:pt idx="154">
                  <c:v>690400</c:v>
                </c:pt>
                <c:pt idx="155">
                  <c:v>670400</c:v>
                </c:pt>
                <c:pt idx="156">
                  <c:v>650400</c:v>
                </c:pt>
                <c:pt idx="157">
                  <c:v>630400</c:v>
                </c:pt>
                <c:pt idx="158">
                  <c:v>610400</c:v>
                </c:pt>
                <c:pt idx="159">
                  <c:v>590400</c:v>
                </c:pt>
                <c:pt idx="160">
                  <c:v>606400</c:v>
                </c:pt>
                <c:pt idx="161">
                  <c:v>618400</c:v>
                </c:pt>
                <c:pt idx="162">
                  <c:v>650400</c:v>
                </c:pt>
                <c:pt idx="163">
                  <c:v>630400</c:v>
                </c:pt>
                <c:pt idx="164">
                  <c:v>652400</c:v>
                </c:pt>
                <c:pt idx="165">
                  <c:v>669400</c:v>
                </c:pt>
                <c:pt idx="166">
                  <c:v>710400</c:v>
                </c:pt>
                <c:pt idx="167">
                  <c:v>733600</c:v>
                </c:pt>
                <c:pt idx="168">
                  <c:v>784600</c:v>
                </c:pt>
                <c:pt idx="169">
                  <c:v>816800</c:v>
                </c:pt>
                <c:pt idx="170">
                  <c:v>844600</c:v>
                </c:pt>
                <c:pt idx="171">
                  <c:v>860600</c:v>
                </c:pt>
                <c:pt idx="172">
                  <c:v>840600</c:v>
                </c:pt>
                <c:pt idx="173">
                  <c:v>820600</c:v>
                </c:pt>
                <c:pt idx="174">
                  <c:v>835200</c:v>
                </c:pt>
                <c:pt idx="175">
                  <c:v>857600</c:v>
                </c:pt>
                <c:pt idx="176">
                  <c:v>837600</c:v>
                </c:pt>
                <c:pt idx="177">
                  <c:v>817600</c:v>
                </c:pt>
                <c:pt idx="178">
                  <c:v>854400</c:v>
                </c:pt>
                <c:pt idx="179">
                  <c:v>887200</c:v>
                </c:pt>
                <c:pt idx="180">
                  <c:v>867200</c:v>
                </c:pt>
                <c:pt idx="181">
                  <c:v>884600</c:v>
                </c:pt>
                <c:pt idx="182">
                  <c:v>864600</c:v>
                </c:pt>
                <c:pt idx="183">
                  <c:v>881400</c:v>
                </c:pt>
                <c:pt idx="184">
                  <c:v>861400</c:v>
                </c:pt>
                <c:pt idx="185">
                  <c:v>873200</c:v>
                </c:pt>
                <c:pt idx="186">
                  <c:v>886200</c:v>
                </c:pt>
                <c:pt idx="187">
                  <c:v>866200</c:v>
                </c:pt>
                <c:pt idx="188">
                  <c:v>866200</c:v>
                </c:pt>
                <c:pt idx="189">
                  <c:v>846200</c:v>
                </c:pt>
                <c:pt idx="190">
                  <c:v>826200</c:v>
                </c:pt>
                <c:pt idx="191">
                  <c:v>842600</c:v>
                </c:pt>
                <c:pt idx="192">
                  <c:v>822600</c:v>
                </c:pt>
                <c:pt idx="193">
                  <c:v>802600</c:v>
                </c:pt>
                <c:pt idx="194">
                  <c:v>822400</c:v>
                </c:pt>
                <c:pt idx="195">
                  <c:v>839000</c:v>
                </c:pt>
                <c:pt idx="196">
                  <c:v>819000</c:v>
                </c:pt>
                <c:pt idx="197">
                  <c:v>799000</c:v>
                </c:pt>
                <c:pt idx="198">
                  <c:v>779000</c:v>
                </c:pt>
                <c:pt idx="199">
                  <c:v>831000</c:v>
                </c:pt>
                <c:pt idx="200">
                  <c:v>811000</c:v>
                </c:pt>
                <c:pt idx="201">
                  <c:v>825600</c:v>
                </c:pt>
                <c:pt idx="202">
                  <c:v>805600</c:v>
                </c:pt>
                <c:pt idx="203">
                  <c:v>785600</c:v>
                </c:pt>
                <c:pt idx="204">
                  <c:v>765600</c:v>
                </c:pt>
                <c:pt idx="205">
                  <c:v>745600</c:v>
                </c:pt>
                <c:pt idx="206">
                  <c:v>763600</c:v>
                </c:pt>
                <c:pt idx="207">
                  <c:v>743600</c:v>
                </c:pt>
                <c:pt idx="208">
                  <c:v>723600</c:v>
                </c:pt>
                <c:pt idx="209">
                  <c:v>703600</c:v>
                </c:pt>
                <c:pt idx="210">
                  <c:v>683600</c:v>
                </c:pt>
                <c:pt idx="211">
                  <c:v>663600</c:v>
                </c:pt>
                <c:pt idx="212">
                  <c:v>677200</c:v>
                </c:pt>
                <c:pt idx="213">
                  <c:v>693600</c:v>
                </c:pt>
                <c:pt idx="214">
                  <c:v>673600</c:v>
                </c:pt>
                <c:pt idx="215">
                  <c:v>653600</c:v>
                </c:pt>
                <c:pt idx="216">
                  <c:v>674600</c:v>
                </c:pt>
                <c:pt idx="217">
                  <c:v>654600</c:v>
                </c:pt>
                <c:pt idx="218">
                  <c:v>654600</c:v>
                </c:pt>
                <c:pt idx="219">
                  <c:v>634600</c:v>
                </c:pt>
                <c:pt idx="220">
                  <c:v>647800</c:v>
                </c:pt>
                <c:pt idx="221">
                  <c:v>663800</c:v>
                </c:pt>
                <c:pt idx="222">
                  <c:v>643800</c:v>
                </c:pt>
                <c:pt idx="223">
                  <c:v>661600</c:v>
                </c:pt>
                <c:pt idx="224">
                  <c:v>678000</c:v>
                </c:pt>
                <c:pt idx="225">
                  <c:v>690000</c:v>
                </c:pt>
                <c:pt idx="226">
                  <c:v>670000</c:v>
                </c:pt>
                <c:pt idx="227">
                  <c:v>650000</c:v>
                </c:pt>
                <c:pt idx="228">
                  <c:v>630000</c:v>
                </c:pt>
                <c:pt idx="229">
                  <c:v>642400</c:v>
                </c:pt>
                <c:pt idx="230">
                  <c:v>662600</c:v>
                </c:pt>
                <c:pt idx="231">
                  <c:v>697200</c:v>
                </c:pt>
                <c:pt idx="232">
                  <c:v>713200</c:v>
                </c:pt>
                <c:pt idx="233">
                  <c:v>693200</c:v>
                </c:pt>
                <c:pt idx="234">
                  <c:v>673200</c:v>
                </c:pt>
                <c:pt idx="235">
                  <c:v>653200</c:v>
                </c:pt>
                <c:pt idx="236">
                  <c:v>633200</c:v>
                </c:pt>
                <c:pt idx="237">
                  <c:v>648800</c:v>
                </c:pt>
                <c:pt idx="238">
                  <c:v>666800</c:v>
                </c:pt>
                <c:pt idx="239">
                  <c:v>680600</c:v>
                </c:pt>
                <c:pt idx="240">
                  <c:v>695600</c:v>
                </c:pt>
                <c:pt idx="241">
                  <c:v>695600</c:v>
                </c:pt>
                <c:pt idx="242">
                  <c:v>711800</c:v>
                </c:pt>
                <c:pt idx="243">
                  <c:v>725600</c:v>
                </c:pt>
                <c:pt idx="244">
                  <c:v>705600</c:v>
                </c:pt>
                <c:pt idx="245">
                  <c:v>712000</c:v>
                </c:pt>
                <c:pt idx="246">
                  <c:v>692000</c:v>
                </c:pt>
                <c:pt idx="247">
                  <c:v>672000</c:v>
                </c:pt>
                <c:pt idx="248">
                  <c:v>652000</c:v>
                </c:pt>
                <c:pt idx="249">
                  <c:v>632000</c:v>
                </c:pt>
                <c:pt idx="250">
                  <c:v>632000</c:v>
                </c:pt>
                <c:pt idx="251">
                  <c:v>638100</c:v>
                </c:pt>
                <c:pt idx="252">
                  <c:v>650700</c:v>
                </c:pt>
                <c:pt idx="253">
                  <c:v>630700</c:v>
                </c:pt>
                <c:pt idx="254">
                  <c:v>647900</c:v>
                </c:pt>
                <c:pt idx="255">
                  <c:v>697900</c:v>
                </c:pt>
                <c:pt idx="256">
                  <c:v>725900</c:v>
                </c:pt>
                <c:pt idx="257">
                  <c:v>783900</c:v>
                </c:pt>
                <c:pt idx="258">
                  <c:v>801900</c:v>
                </c:pt>
                <c:pt idx="259">
                  <c:v>817700</c:v>
                </c:pt>
                <c:pt idx="260">
                  <c:v>839700</c:v>
                </c:pt>
                <c:pt idx="261">
                  <c:v>854900</c:v>
                </c:pt>
                <c:pt idx="262">
                  <c:v>834900</c:v>
                </c:pt>
                <c:pt idx="263">
                  <c:v>814900</c:v>
                </c:pt>
                <c:pt idx="264">
                  <c:v>794900</c:v>
                </c:pt>
                <c:pt idx="265">
                  <c:v>774900</c:v>
                </c:pt>
                <c:pt idx="266">
                  <c:v>754900</c:v>
                </c:pt>
                <c:pt idx="267">
                  <c:v>768900</c:v>
                </c:pt>
                <c:pt idx="268">
                  <c:v>793300</c:v>
                </c:pt>
                <c:pt idx="269">
                  <c:v>808900</c:v>
                </c:pt>
                <c:pt idx="270">
                  <c:v>788900</c:v>
                </c:pt>
                <c:pt idx="271">
                  <c:v>802300</c:v>
                </c:pt>
                <c:pt idx="272">
                  <c:v>782300</c:v>
                </c:pt>
                <c:pt idx="273">
                  <c:v>762300</c:v>
                </c:pt>
                <c:pt idx="274">
                  <c:v>778300</c:v>
                </c:pt>
                <c:pt idx="275">
                  <c:v>858300</c:v>
                </c:pt>
                <c:pt idx="276">
                  <c:v>909300</c:v>
                </c:pt>
                <c:pt idx="277">
                  <c:v>1054300</c:v>
                </c:pt>
                <c:pt idx="278">
                  <c:v>1034300</c:v>
                </c:pt>
                <c:pt idx="279">
                  <c:v>1014300</c:v>
                </c:pt>
                <c:pt idx="280">
                  <c:v>1036300</c:v>
                </c:pt>
                <c:pt idx="281">
                  <c:v>1016300</c:v>
                </c:pt>
                <c:pt idx="282">
                  <c:v>1064300</c:v>
                </c:pt>
                <c:pt idx="283">
                  <c:v>1077700</c:v>
                </c:pt>
                <c:pt idx="284">
                  <c:v>1099700</c:v>
                </c:pt>
                <c:pt idx="285">
                  <c:v>1079700</c:v>
                </c:pt>
                <c:pt idx="286">
                  <c:v>1119700</c:v>
                </c:pt>
                <c:pt idx="287">
                  <c:v>1163700</c:v>
                </c:pt>
                <c:pt idx="288">
                  <c:v>1187700</c:v>
                </c:pt>
                <c:pt idx="289">
                  <c:v>1167700</c:v>
                </c:pt>
                <c:pt idx="290">
                  <c:v>1147700</c:v>
                </c:pt>
                <c:pt idx="291">
                  <c:v>1127700</c:v>
                </c:pt>
                <c:pt idx="292">
                  <c:v>1107700</c:v>
                </c:pt>
                <c:pt idx="293">
                  <c:v>1087700</c:v>
                </c:pt>
                <c:pt idx="294">
                  <c:v>1067700</c:v>
                </c:pt>
                <c:pt idx="295">
                  <c:v>1090100</c:v>
                </c:pt>
                <c:pt idx="296">
                  <c:v>1070100</c:v>
                </c:pt>
                <c:pt idx="297">
                  <c:v>1050100</c:v>
                </c:pt>
                <c:pt idx="298">
                  <c:v>1050100</c:v>
                </c:pt>
                <c:pt idx="299">
                  <c:v>1050100</c:v>
                </c:pt>
                <c:pt idx="300">
                  <c:v>1050100</c:v>
                </c:pt>
                <c:pt idx="301">
                  <c:v>1030100</c:v>
                </c:pt>
                <c:pt idx="302">
                  <c:v>1030100</c:v>
                </c:pt>
                <c:pt idx="303">
                  <c:v>1046100</c:v>
                </c:pt>
                <c:pt idx="304">
                  <c:v>1026100</c:v>
                </c:pt>
                <c:pt idx="305">
                  <c:v>1006100</c:v>
                </c:pt>
                <c:pt idx="306">
                  <c:v>986100</c:v>
                </c:pt>
                <c:pt idx="307">
                  <c:v>966100</c:v>
                </c:pt>
                <c:pt idx="308">
                  <c:v>946100</c:v>
                </c:pt>
                <c:pt idx="309">
                  <c:v>960700</c:v>
                </c:pt>
                <c:pt idx="310">
                  <c:v>940700</c:v>
                </c:pt>
                <c:pt idx="311">
                  <c:v>959100</c:v>
                </c:pt>
                <c:pt idx="312">
                  <c:v>1016100</c:v>
                </c:pt>
                <c:pt idx="313">
                  <c:v>1032100</c:v>
                </c:pt>
                <c:pt idx="314">
                  <c:v>1046100</c:v>
                </c:pt>
                <c:pt idx="315">
                  <c:v>1026100</c:v>
                </c:pt>
                <c:pt idx="316">
                  <c:v>1006100</c:v>
                </c:pt>
                <c:pt idx="317">
                  <c:v>986100</c:v>
                </c:pt>
                <c:pt idx="318">
                  <c:v>966100</c:v>
                </c:pt>
                <c:pt idx="319">
                  <c:v>946100</c:v>
                </c:pt>
                <c:pt idx="320">
                  <c:v>991100</c:v>
                </c:pt>
                <c:pt idx="321">
                  <c:v>1017300</c:v>
                </c:pt>
                <c:pt idx="322">
                  <c:v>1084300</c:v>
                </c:pt>
                <c:pt idx="323">
                  <c:v>1064300</c:v>
                </c:pt>
                <c:pt idx="324">
                  <c:v>1044300</c:v>
                </c:pt>
                <c:pt idx="325">
                  <c:v>1024300</c:v>
                </c:pt>
                <c:pt idx="326">
                  <c:v>1069300</c:v>
                </c:pt>
                <c:pt idx="327">
                  <c:v>1095500</c:v>
                </c:pt>
                <c:pt idx="328">
                  <c:v>1162500</c:v>
                </c:pt>
                <c:pt idx="329">
                  <c:v>1196500</c:v>
                </c:pt>
                <c:pt idx="330">
                  <c:v>1232500</c:v>
                </c:pt>
                <c:pt idx="331">
                  <c:v>1212500</c:v>
                </c:pt>
                <c:pt idx="332">
                  <c:v>1192500</c:v>
                </c:pt>
                <c:pt idx="333">
                  <c:v>1172500</c:v>
                </c:pt>
                <c:pt idx="334">
                  <c:v>1152500</c:v>
                </c:pt>
                <c:pt idx="335">
                  <c:v>1132500</c:v>
                </c:pt>
                <c:pt idx="336">
                  <c:v>1112500</c:v>
                </c:pt>
                <c:pt idx="337">
                  <c:v>1092500</c:v>
                </c:pt>
                <c:pt idx="338">
                  <c:v>1072500</c:v>
                </c:pt>
                <c:pt idx="339">
                  <c:v>1052500</c:v>
                </c:pt>
                <c:pt idx="340">
                  <c:v>1080700</c:v>
                </c:pt>
                <c:pt idx="341">
                  <c:v>1270700</c:v>
                </c:pt>
                <c:pt idx="342">
                  <c:v>1385700</c:v>
                </c:pt>
                <c:pt idx="343">
                  <c:v>1405300</c:v>
                </c:pt>
                <c:pt idx="344">
                  <c:v>1419900</c:v>
                </c:pt>
                <c:pt idx="345">
                  <c:v>1438100</c:v>
                </c:pt>
                <c:pt idx="346">
                  <c:v>1445400</c:v>
                </c:pt>
                <c:pt idx="347">
                  <c:v>1467200</c:v>
                </c:pt>
                <c:pt idx="348">
                  <c:v>1514200</c:v>
                </c:pt>
                <c:pt idx="349">
                  <c:v>1494200</c:v>
                </c:pt>
                <c:pt idx="350">
                  <c:v>1474200</c:v>
                </c:pt>
                <c:pt idx="351">
                  <c:v>1454200</c:v>
                </c:pt>
                <c:pt idx="352">
                  <c:v>1434200</c:v>
                </c:pt>
                <c:pt idx="353">
                  <c:v>1414200</c:v>
                </c:pt>
                <c:pt idx="354">
                  <c:v>1428800</c:v>
                </c:pt>
                <c:pt idx="355">
                  <c:v>1408800</c:v>
                </c:pt>
                <c:pt idx="356">
                  <c:v>1388800</c:v>
                </c:pt>
                <c:pt idx="357">
                  <c:v>1368800</c:v>
                </c:pt>
                <c:pt idx="358">
                  <c:v>1348800</c:v>
                </c:pt>
                <c:pt idx="359">
                  <c:v>1328800</c:v>
                </c:pt>
                <c:pt idx="360">
                  <c:v>1308800</c:v>
                </c:pt>
                <c:pt idx="361">
                  <c:v>1288800</c:v>
                </c:pt>
                <c:pt idx="362">
                  <c:v>1268800</c:v>
                </c:pt>
                <c:pt idx="363">
                  <c:v>1248800</c:v>
                </c:pt>
                <c:pt idx="364">
                  <c:v>1277000</c:v>
                </c:pt>
                <c:pt idx="365">
                  <c:v>1277000</c:v>
                </c:pt>
                <c:pt idx="366">
                  <c:v>1257000</c:v>
                </c:pt>
                <c:pt idx="367">
                  <c:v>1272800</c:v>
                </c:pt>
                <c:pt idx="368">
                  <c:v>1320800</c:v>
                </c:pt>
                <c:pt idx="369">
                  <c:v>1344800</c:v>
                </c:pt>
                <c:pt idx="370">
                  <c:v>1386800</c:v>
                </c:pt>
                <c:pt idx="371">
                  <c:v>1366800</c:v>
                </c:pt>
                <c:pt idx="372">
                  <c:v>1346800</c:v>
                </c:pt>
                <c:pt idx="373">
                  <c:v>1326800</c:v>
                </c:pt>
                <c:pt idx="374">
                  <c:v>1306800</c:v>
                </c:pt>
                <c:pt idx="375">
                  <c:v>1322600</c:v>
                </c:pt>
                <c:pt idx="376">
                  <c:v>1302600</c:v>
                </c:pt>
                <c:pt idx="377">
                  <c:v>1317800</c:v>
                </c:pt>
                <c:pt idx="378">
                  <c:v>1297800</c:v>
                </c:pt>
                <c:pt idx="379">
                  <c:v>1277800</c:v>
                </c:pt>
                <c:pt idx="380">
                  <c:v>1292200</c:v>
                </c:pt>
                <c:pt idx="381">
                  <c:v>1272200</c:v>
                </c:pt>
                <c:pt idx="382">
                  <c:v>1252200</c:v>
                </c:pt>
                <c:pt idx="383">
                  <c:v>1232200</c:v>
                </c:pt>
                <c:pt idx="384">
                  <c:v>1212200</c:v>
                </c:pt>
                <c:pt idx="385">
                  <c:v>1192200</c:v>
                </c:pt>
                <c:pt idx="386">
                  <c:v>1192200</c:v>
                </c:pt>
                <c:pt idx="387">
                  <c:v>1210600</c:v>
                </c:pt>
                <c:pt idx="388">
                  <c:v>1237800</c:v>
                </c:pt>
                <c:pt idx="389">
                  <c:v>1217800</c:v>
                </c:pt>
                <c:pt idx="390">
                  <c:v>1197800</c:v>
                </c:pt>
                <c:pt idx="391">
                  <c:v>1177800</c:v>
                </c:pt>
                <c:pt idx="392">
                  <c:v>1137800</c:v>
                </c:pt>
                <c:pt idx="393">
                  <c:v>1097800</c:v>
                </c:pt>
                <c:pt idx="394">
                  <c:v>1057800</c:v>
                </c:pt>
                <c:pt idx="395">
                  <c:v>1079600</c:v>
                </c:pt>
                <c:pt idx="396">
                  <c:v>1094600</c:v>
                </c:pt>
                <c:pt idx="397">
                  <c:v>1074600</c:v>
                </c:pt>
                <c:pt idx="398">
                  <c:v>1106600</c:v>
                </c:pt>
                <c:pt idx="399">
                  <c:v>1172600</c:v>
                </c:pt>
                <c:pt idx="400">
                  <c:v>1152600</c:v>
                </c:pt>
                <c:pt idx="401">
                  <c:v>1132600</c:v>
                </c:pt>
                <c:pt idx="402">
                  <c:v>1112600</c:v>
                </c:pt>
                <c:pt idx="403">
                  <c:v>1092600</c:v>
                </c:pt>
                <c:pt idx="404">
                  <c:v>1092600</c:v>
                </c:pt>
                <c:pt idx="405">
                  <c:v>1072600</c:v>
                </c:pt>
                <c:pt idx="406">
                  <c:v>1052600</c:v>
                </c:pt>
                <c:pt idx="407">
                  <c:v>1032600</c:v>
                </c:pt>
                <c:pt idx="408">
                  <c:v>1012600</c:v>
                </c:pt>
                <c:pt idx="409">
                  <c:v>992600</c:v>
                </c:pt>
                <c:pt idx="410">
                  <c:v>972600</c:v>
                </c:pt>
                <c:pt idx="411">
                  <c:v>952600</c:v>
                </c:pt>
                <c:pt idx="412">
                  <c:v>977600</c:v>
                </c:pt>
                <c:pt idx="413">
                  <c:v>957600</c:v>
                </c:pt>
                <c:pt idx="414">
                  <c:v>964600</c:v>
                </c:pt>
                <c:pt idx="415">
                  <c:v>944600</c:v>
                </c:pt>
                <c:pt idx="416">
                  <c:v>944600</c:v>
                </c:pt>
                <c:pt idx="417">
                  <c:v>982600</c:v>
                </c:pt>
                <c:pt idx="418">
                  <c:v>962600</c:v>
                </c:pt>
                <c:pt idx="419">
                  <c:v>942600</c:v>
                </c:pt>
                <c:pt idx="420">
                  <c:v>922600</c:v>
                </c:pt>
                <c:pt idx="421">
                  <c:v>902600</c:v>
                </c:pt>
                <c:pt idx="422">
                  <c:v>882600</c:v>
                </c:pt>
                <c:pt idx="423">
                  <c:v>895600</c:v>
                </c:pt>
                <c:pt idx="424">
                  <c:v>875600</c:v>
                </c:pt>
                <c:pt idx="425">
                  <c:v>888800</c:v>
                </c:pt>
                <c:pt idx="426">
                  <c:v>868800</c:v>
                </c:pt>
                <c:pt idx="427">
                  <c:v>848800</c:v>
                </c:pt>
                <c:pt idx="428">
                  <c:v>828800</c:v>
                </c:pt>
                <c:pt idx="429">
                  <c:v>808800</c:v>
                </c:pt>
                <c:pt idx="430">
                  <c:v>788800</c:v>
                </c:pt>
                <c:pt idx="431">
                  <c:v>828800</c:v>
                </c:pt>
                <c:pt idx="432">
                  <c:v>908800</c:v>
                </c:pt>
                <c:pt idx="433">
                  <c:v>888800</c:v>
                </c:pt>
                <c:pt idx="434">
                  <c:v>868800</c:v>
                </c:pt>
                <c:pt idx="435">
                  <c:v>848800</c:v>
                </c:pt>
                <c:pt idx="436">
                  <c:v>866800</c:v>
                </c:pt>
                <c:pt idx="437">
                  <c:v>846800</c:v>
                </c:pt>
                <c:pt idx="438">
                  <c:v>826800</c:v>
                </c:pt>
                <c:pt idx="439">
                  <c:v>806800</c:v>
                </c:pt>
                <c:pt idx="440">
                  <c:v>837000</c:v>
                </c:pt>
                <c:pt idx="441">
                  <c:v>859000</c:v>
                </c:pt>
                <c:pt idx="442">
                  <c:v>839000</c:v>
                </c:pt>
                <c:pt idx="443">
                  <c:v>867000</c:v>
                </c:pt>
                <c:pt idx="444">
                  <c:v>847000</c:v>
                </c:pt>
                <c:pt idx="445">
                  <c:v>827000</c:v>
                </c:pt>
                <c:pt idx="446">
                  <c:v>807000</c:v>
                </c:pt>
                <c:pt idx="447">
                  <c:v>787000</c:v>
                </c:pt>
                <c:pt idx="448">
                  <c:v>796800</c:v>
                </c:pt>
                <c:pt idx="449">
                  <c:v>776800</c:v>
                </c:pt>
                <c:pt idx="450">
                  <c:v>756800</c:v>
                </c:pt>
                <c:pt idx="451">
                  <c:v>736800</c:v>
                </c:pt>
                <c:pt idx="452">
                  <c:v>716800</c:v>
                </c:pt>
                <c:pt idx="453">
                  <c:v>696800</c:v>
                </c:pt>
                <c:pt idx="454">
                  <c:v>676800</c:v>
                </c:pt>
                <c:pt idx="455">
                  <c:v>656800</c:v>
                </c:pt>
                <c:pt idx="456">
                  <c:v>680800</c:v>
                </c:pt>
                <c:pt idx="457">
                  <c:v>660800</c:v>
                </c:pt>
                <c:pt idx="458">
                  <c:v>640800</c:v>
                </c:pt>
                <c:pt idx="459">
                  <c:v>661400</c:v>
                </c:pt>
                <c:pt idx="460">
                  <c:v>641400</c:v>
                </c:pt>
                <c:pt idx="461">
                  <c:v>621400</c:v>
                </c:pt>
                <c:pt idx="462">
                  <c:v>601400</c:v>
                </c:pt>
                <c:pt idx="463">
                  <c:v>601400</c:v>
                </c:pt>
                <c:pt idx="464">
                  <c:v>581400</c:v>
                </c:pt>
                <c:pt idx="465">
                  <c:v>561400</c:v>
                </c:pt>
                <c:pt idx="466">
                  <c:v>541400</c:v>
                </c:pt>
                <c:pt idx="467">
                  <c:v>541400</c:v>
                </c:pt>
                <c:pt idx="468">
                  <c:v>521400</c:v>
                </c:pt>
                <c:pt idx="469">
                  <c:v>564400</c:v>
                </c:pt>
                <c:pt idx="470">
                  <c:v>544400</c:v>
                </c:pt>
                <c:pt idx="471">
                  <c:v>563600</c:v>
                </c:pt>
                <c:pt idx="472">
                  <c:v>625600</c:v>
                </c:pt>
                <c:pt idx="473">
                  <c:v>649600</c:v>
                </c:pt>
                <c:pt idx="474">
                  <c:v>629600</c:v>
                </c:pt>
                <c:pt idx="475">
                  <c:v>609600</c:v>
                </c:pt>
                <c:pt idx="476">
                  <c:v>589600</c:v>
                </c:pt>
                <c:pt idx="477">
                  <c:v>611600</c:v>
                </c:pt>
                <c:pt idx="478">
                  <c:v>591600</c:v>
                </c:pt>
                <c:pt idx="479">
                  <c:v>571600</c:v>
                </c:pt>
                <c:pt idx="480">
                  <c:v>551600</c:v>
                </c:pt>
                <c:pt idx="481">
                  <c:v>573600</c:v>
                </c:pt>
                <c:pt idx="482">
                  <c:v>643600</c:v>
                </c:pt>
                <c:pt idx="483">
                  <c:v>675600</c:v>
                </c:pt>
                <c:pt idx="484">
                  <c:v>655600</c:v>
                </c:pt>
                <c:pt idx="485">
                  <c:v>635600</c:v>
                </c:pt>
                <c:pt idx="486">
                  <c:v>658600</c:v>
                </c:pt>
                <c:pt idx="487">
                  <c:v>716600</c:v>
                </c:pt>
                <c:pt idx="488">
                  <c:v>752600</c:v>
                </c:pt>
                <c:pt idx="489">
                  <c:v>772000</c:v>
                </c:pt>
                <c:pt idx="490">
                  <c:v>820000</c:v>
                </c:pt>
                <c:pt idx="491">
                  <c:v>800000</c:v>
                </c:pt>
                <c:pt idx="492">
                  <c:v>813000</c:v>
                </c:pt>
                <c:pt idx="493">
                  <c:v>793000</c:v>
                </c:pt>
                <c:pt idx="494">
                  <c:v>773000</c:v>
                </c:pt>
                <c:pt idx="495">
                  <c:v>753000</c:v>
                </c:pt>
                <c:pt idx="496">
                  <c:v>733000</c:v>
                </c:pt>
                <c:pt idx="497">
                  <c:v>713000</c:v>
                </c:pt>
                <c:pt idx="498">
                  <c:v>693000</c:v>
                </c:pt>
                <c:pt idx="499">
                  <c:v>673000</c:v>
                </c:pt>
                <c:pt idx="500">
                  <c:v>653000</c:v>
                </c:pt>
                <c:pt idx="501">
                  <c:v>683200</c:v>
                </c:pt>
                <c:pt idx="502">
                  <c:v>663200</c:v>
                </c:pt>
                <c:pt idx="503">
                  <c:v>643200</c:v>
                </c:pt>
                <c:pt idx="504">
                  <c:v>665400</c:v>
                </c:pt>
                <c:pt idx="505">
                  <c:v>645400</c:v>
                </c:pt>
                <c:pt idx="506">
                  <c:v>662800</c:v>
                </c:pt>
                <c:pt idx="507">
                  <c:v>704800</c:v>
                </c:pt>
                <c:pt idx="508">
                  <c:v>739800</c:v>
                </c:pt>
                <c:pt idx="509">
                  <c:v>854800</c:v>
                </c:pt>
                <c:pt idx="510">
                  <c:v>892800</c:v>
                </c:pt>
                <c:pt idx="511">
                  <c:v>982800</c:v>
                </c:pt>
                <c:pt idx="512">
                  <c:v>982800</c:v>
                </c:pt>
                <c:pt idx="513">
                  <c:v>982800</c:v>
                </c:pt>
                <c:pt idx="514">
                  <c:v>982800</c:v>
                </c:pt>
                <c:pt idx="515">
                  <c:v>1007000</c:v>
                </c:pt>
                <c:pt idx="516">
                  <c:v>1033600</c:v>
                </c:pt>
                <c:pt idx="517">
                  <c:v>1048000</c:v>
                </c:pt>
                <c:pt idx="518">
                  <c:v>1028000</c:v>
                </c:pt>
                <c:pt idx="519">
                  <c:v>1008000</c:v>
                </c:pt>
                <c:pt idx="520">
                  <c:v>988000</c:v>
                </c:pt>
                <c:pt idx="521">
                  <c:v>968000</c:v>
                </c:pt>
                <c:pt idx="522">
                  <c:v>968000</c:v>
                </c:pt>
                <c:pt idx="523">
                  <c:v>987800</c:v>
                </c:pt>
                <c:pt idx="524">
                  <c:v>967800</c:v>
                </c:pt>
                <c:pt idx="525">
                  <c:v>947800</c:v>
                </c:pt>
                <c:pt idx="526">
                  <c:v>927800</c:v>
                </c:pt>
                <c:pt idx="527">
                  <c:v>907800</c:v>
                </c:pt>
                <c:pt idx="528">
                  <c:v>887800</c:v>
                </c:pt>
                <c:pt idx="529">
                  <c:v>867800</c:v>
                </c:pt>
                <c:pt idx="530">
                  <c:v>847800</c:v>
                </c:pt>
                <c:pt idx="531">
                  <c:v>827800</c:v>
                </c:pt>
                <c:pt idx="532">
                  <c:v>845200</c:v>
                </c:pt>
                <c:pt idx="533">
                  <c:v>825200</c:v>
                </c:pt>
                <c:pt idx="534">
                  <c:v>805200</c:v>
                </c:pt>
                <c:pt idx="535">
                  <c:v>785200</c:v>
                </c:pt>
                <c:pt idx="536">
                  <c:v>765200</c:v>
                </c:pt>
                <c:pt idx="537">
                  <c:v>745200</c:v>
                </c:pt>
                <c:pt idx="538">
                  <c:v>795200</c:v>
                </c:pt>
                <c:pt idx="539">
                  <c:v>817200</c:v>
                </c:pt>
                <c:pt idx="540">
                  <c:v>851200</c:v>
                </c:pt>
                <c:pt idx="541">
                  <c:v>869200</c:v>
                </c:pt>
                <c:pt idx="542">
                  <c:v>899200</c:v>
                </c:pt>
                <c:pt idx="543">
                  <c:v>879200</c:v>
                </c:pt>
                <c:pt idx="544">
                  <c:v>901200</c:v>
                </c:pt>
                <c:pt idx="545">
                  <c:v>991200</c:v>
                </c:pt>
                <c:pt idx="546">
                  <c:v>1019200</c:v>
                </c:pt>
                <c:pt idx="547">
                  <c:v>1076800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6653568"/>
        <c:axId val="66655360"/>
      </c:lineChart>
      <c:catAx>
        <c:axId val="6665356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6655360"/>
        <c:crosses val="autoZero"/>
        <c:auto val="1"/>
        <c:lblAlgn val="ctr"/>
        <c:lblOffset val="100"/>
      </c:catAx>
      <c:valAx>
        <c:axId val="6665536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665356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O4" sqref="O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3.1365145985401428</v>
      </c>
      <c r="F3" s="7"/>
      <c r="H3" s="4">
        <f>SUM(H5:H837)</f>
        <v>11060000</v>
      </c>
      <c r="I3" s="8">
        <f>SUM(I5:I854)</f>
        <v>76800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0.4489051094890511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7.0072992700729924E-3</v>
      </c>
    </row>
    <row r="5" spans="1:13">
      <c r="A5" s="11" t="s">
        <v>14</v>
      </c>
      <c r="B5" s="41">
        <v>45871</v>
      </c>
      <c r="C5" s="39" t="s">
        <v>1444</v>
      </c>
      <c r="D5" s="49" t="s">
        <v>26</v>
      </c>
      <c r="E5" s="39">
        <v>1.75</v>
      </c>
      <c r="F5" s="39" t="s">
        <v>16</v>
      </c>
      <c r="G5" s="39"/>
      <c r="H5" s="42">
        <f t="shared" ref="H5:H68" si="0">$C$3</f>
        <v>20000</v>
      </c>
      <c r="I5" s="13">
        <f t="shared" ref="I5:I68" si="1">IF(G5&lt;&gt;"",IF(F5="nyertes",(G5-1)*H5,H5*(-1)),IF(F5="nyertes",(E5-1)*H5,H5*(-1)))</f>
        <v>15000</v>
      </c>
      <c r="J5" s="14">
        <f>K3+I5</f>
        <v>1015000</v>
      </c>
      <c r="K5" s="15"/>
      <c r="L5" s="5"/>
      <c r="M5" s="12"/>
    </row>
    <row r="6" spans="1:13">
      <c r="A6" s="11" t="s">
        <v>17</v>
      </c>
      <c r="B6" s="41">
        <v>45871</v>
      </c>
      <c r="C6" s="39" t="s">
        <v>1445</v>
      </c>
      <c r="D6" s="49" t="s">
        <v>26</v>
      </c>
      <c r="E6" s="39">
        <v>1.77</v>
      </c>
      <c r="F6" s="39" t="s">
        <v>19</v>
      </c>
      <c r="G6" s="39"/>
      <c r="H6" s="42">
        <f t="shared" si="0"/>
        <v>20000</v>
      </c>
      <c r="I6" s="13">
        <f t="shared" si="1"/>
        <v>-20000</v>
      </c>
      <c r="J6" s="14">
        <f t="shared" ref="J6:J69" si="2">J5+I6</f>
        <v>995000</v>
      </c>
    </row>
    <row r="7" spans="1:13">
      <c r="A7" s="11" t="s">
        <v>20</v>
      </c>
      <c r="B7" s="41">
        <v>45871</v>
      </c>
      <c r="C7" s="39" t="s">
        <v>1446</v>
      </c>
      <c r="D7" s="49" t="s">
        <v>26</v>
      </c>
      <c r="E7" s="39">
        <v>1.86</v>
      </c>
      <c r="F7" s="39" t="s">
        <v>19</v>
      </c>
      <c r="G7" s="39"/>
      <c r="H7" s="42">
        <f t="shared" si="0"/>
        <v>20000</v>
      </c>
      <c r="I7" s="13">
        <f t="shared" si="1"/>
        <v>-20000</v>
      </c>
      <c r="J7" s="14">
        <f t="shared" si="2"/>
        <v>975000</v>
      </c>
    </row>
    <row r="8" spans="1:13">
      <c r="A8" s="11" t="s">
        <v>22</v>
      </c>
      <c r="B8" s="41">
        <v>45871</v>
      </c>
      <c r="C8" s="39" t="s">
        <v>1447</v>
      </c>
      <c r="D8" s="49" t="s">
        <v>26</v>
      </c>
      <c r="E8" s="39">
        <v>1.78</v>
      </c>
      <c r="F8" s="39" t="s">
        <v>16</v>
      </c>
      <c r="G8" s="39"/>
      <c r="H8" s="42">
        <f t="shared" si="0"/>
        <v>20000</v>
      </c>
      <c r="I8" s="13">
        <f t="shared" si="1"/>
        <v>15600</v>
      </c>
      <c r="J8" s="14">
        <f t="shared" si="2"/>
        <v>990600</v>
      </c>
    </row>
    <row r="9" spans="1:13">
      <c r="A9" s="11" t="s">
        <v>24</v>
      </c>
      <c r="B9" s="41">
        <v>45871</v>
      </c>
      <c r="C9" s="39" t="s">
        <v>1448</v>
      </c>
      <c r="D9" s="49" t="s">
        <v>26</v>
      </c>
      <c r="E9" s="39">
        <v>1.61</v>
      </c>
      <c r="F9" s="39" t="s">
        <v>16</v>
      </c>
      <c r="G9" s="39"/>
      <c r="H9" s="42">
        <f t="shared" si="0"/>
        <v>20000</v>
      </c>
      <c r="I9" s="13">
        <f t="shared" si="1"/>
        <v>12200.000000000002</v>
      </c>
      <c r="J9" s="14">
        <f t="shared" si="2"/>
        <v>1002800</v>
      </c>
    </row>
    <row r="10" spans="1:13">
      <c r="A10" s="11" t="s">
        <v>25</v>
      </c>
      <c r="B10" s="41">
        <v>45871</v>
      </c>
      <c r="C10" s="39" t="s">
        <v>1449</v>
      </c>
      <c r="D10" s="49" t="s">
        <v>21</v>
      </c>
      <c r="E10" s="39">
        <v>1.72</v>
      </c>
      <c r="F10" s="39" t="s">
        <v>19</v>
      </c>
      <c r="G10" s="39"/>
      <c r="H10" s="42">
        <f t="shared" si="0"/>
        <v>20000</v>
      </c>
      <c r="I10" s="13">
        <f t="shared" si="1"/>
        <v>-20000</v>
      </c>
      <c r="J10" s="14">
        <f t="shared" si="2"/>
        <v>982800</v>
      </c>
    </row>
    <row r="11" spans="1:13">
      <c r="A11" s="11" t="s">
        <v>27</v>
      </c>
      <c r="B11" s="41">
        <v>45871</v>
      </c>
      <c r="C11" s="39" t="s">
        <v>1450</v>
      </c>
      <c r="D11" s="49" t="s">
        <v>26</v>
      </c>
      <c r="E11" s="39">
        <v>1.58</v>
      </c>
      <c r="F11" s="39" t="s">
        <v>16</v>
      </c>
      <c r="G11" s="39"/>
      <c r="H11" s="42">
        <f t="shared" si="0"/>
        <v>20000</v>
      </c>
      <c r="I11" s="13">
        <f t="shared" si="1"/>
        <v>11600.000000000002</v>
      </c>
      <c r="J11" s="14">
        <f t="shared" si="2"/>
        <v>994400</v>
      </c>
    </row>
    <row r="12" spans="1:13">
      <c r="A12" s="11" t="s">
        <v>28</v>
      </c>
      <c r="B12" s="41">
        <v>45871</v>
      </c>
      <c r="C12" s="39" t="s">
        <v>1451</v>
      </c>
      <c r="D12" s="49" t="s">
        <v>23</v>
      </c>
      <c r="E12" s="39">
        <v>1.82</v>
      </c>
      <c r="F12" s="39" t="s">
        <v>16</v>
      </c>
      <c r="G12" s="57">
        <v>1</v>
      </c>
      <c r="H12" s="42">
        <f t="shared" si="0"/>
        <v>20000</v>
      </c>
      <c r="I12" s="13">
        <f t="shared" si="1"/>
        <v>0</v>
      </c>
      <c r="J12" s="14">
        <f t="shared" si="2"/>
        <v>994400</v>
      </c>
    </row>
    <row r="13" spans="1:13">
      <c r="A13" s="11" t="s">
        <v>29</v>
      </c>
      <c r="B13" s="41">
        <v>45871</v>
      </c>
      <c r="C13" s="39" t="s">
        <v>1452</v>
      </c>
      <c r="D13" s="49" t="s">
        <v>26</v>
      </c>
      <c r="E13" s="39">
        <v>1.62</v>
      </c>
      <c r="F13" s="39" t="s">
        <v>16</v>
      </c>
      <c r="G13" s="39"/>
      <c r="H13" s="42">
        <f t="shared" si="0"/>
        <v>20000</v>
      </c>
      <c r="I13" s="13">
        <f t="shared" si="1"/>
        <v>12400.000000000002</v>
      </c>
      <c r="J13" s="14">
        <f t="shared" si="2"/>
        <v>1006800</v>
      </c>
    </row>
    <row r="14" spans="1:13">
      <c r="A14" s="11" t="s">
        <v>30</v>
      </c>
      <c r="B14" s="41">
        <v>45871</v>
      </c>
      <c r="C14" s="39" t="s">
        <v>1453</v>
      </c>
      <c r="D14" s="49" t="s">
        <v>23</v>
      </c>
      <c r="E14" s="39">
        <v>1.78</v>
      </c>
      <c r="F14" s="39" t="s">
        <v>16</v>
      </c>
      <c r="G14" s="57">
        <v>1</v>
      </c>
      <c r="H14" s="42">
        <f t="shared" si="0"/>
        <v>20000</v>
      </c>
      <c r="I14" s="13">
        <f t="shared" si="1"/>
        <v>0</v>
      </c>
      <c r="J14" s="14">
        <f t="shared" si="2"/>
        <v>1006800</v>
      </c>
    </row>
    <row r="15" spans="1:13">
      <c r="A15" s="11" t="s">
        <v>32</v>
      </c>
      <c r="B15" s="41">
        <v>45871</v>
      </c>
      <c r="C15" s="39" t="s">
        <v>1454</v>
      </c>
      <c r="D15" s="49" t="s">
        <v>23</v>
      </c>
      <c r="E15" s="39">
        <v>1.93</v>
      </c>
      <c r="F15" s="39" t="s">
        <v>16</v>
      </c>
      <c r="G15" s="39"/>
      <c r="H15" s="42">
        <f t="shared" si="0"/>
        <v>20000</v>
      </c>
      <c r="I15" s="13">
        <f t="shared" si="1"/>
        <v>18600</v>
      </c>
      <c r="J15" s="14">
        <f t="shared" si="2"/>
        <v>1025400</v>
      </c>
    </row>
    <row r="16" spans="1:13">
      <c r="A16" s="11" t="s">
        <v>33</v>
      </c>
      <c r="B16" s="41">
        <v>45871</v>
      </c>
      <c r="C16" s="39" t="s">
        <v>1454</v>
      </c>
      <c r="D16" s="49" t="s">
        <v>21</v>
      </c>
      <c r="E16" s="39">
        <v>1.71</v>
      </c>
      <c r="F16" s="39" t="s">
        <v>16</v>
      </c>
      <c r="G16" s="39"/>
      <c r="H16" s="42">
        <f t="shared" si="0"/>
        <v>20000</v>
      </c>
      <c r="I16" s="13">
        <f t="shared" si="1"/>
        <v>14200</v>
      </c>
      <c r="J16" s="14">
        <f t="shared" si="2"/>
        <v>1039600</v>
      </c>
    </row>
    <row r="17" spans="1:24">
      <c r="A17" s="11" t="s">
        <v>34</v>
      </c>
      <c r="B17" s="41">
        <v>45871</v>
      </c>
      <c r="C17" s="39" t="s">
        <v>1455</v>
      </c>
      <c r="D17" s="43" t="s">
        <v>15</v>
      </c>
      <c r="E17" s="39">
        <v>1.91</v>
      </c>
      <c r="F17" s="39" t="s">
        <v>16</v>
      </c>
      <c r="G17" s="39"/>
      <c r="H17" s="42">
        <f t="shared" si="0"/>
        <v>20000</v>
      </c>
      <c r="I17" s="13">
        <f t="shared" si="1"/>
        <v>18200</v>
      </c>
      <c r="J17" s="14">
        <f t="shared" si="2"/>
        <v>1057800</v>
      </c>
    </row>
    <row r="18" spans="1:24">
      <c r="A18" s="11" t="s">
        <v>35</v>
      </c>
      <c r="B18" s="41">
        <v>45871</v>
      </c>
      <c r="C18" s="39" t="s">
        <v>1455</v>
      </c>
      <c r="D18" s="43" t="s">
        <v>1437</v>
      </c>
      <c r="E18" s="39">
        <v>2.2999999999999998</v>
      </c>
      <c r="F18" s="39" t="s">
        <v>16</v>
      </c>
      <c r="G18" s="52">
        <v>1.65</v>
      </c>
      <c r="H18" s="42">
        <f t="shared" si="0"/>
        <v>20000</v>
      </c>
      <c r="I18" s="13">
        <f t="shared" si="1"/>
        <v>12999.999999999998</v>
      </c>
      <c r="J18" s="14">
        <f t="shared" si="2"/>
        <v>1070800</v>
      </c>
    </row>
    <row r="19" spans="1:24" ht="15" thickBot="1">
      <c r="A19" s="11" t="s">
        <v>36</v>
      </c>
      <c r="B19" s="54">
        <v>45871</v>
      </c>
      <c r="C19" s="40" t="s">
        <v>1455</v>
      </c>
      <c r="D19" s="40" t="s">
        <v>1456</v>
      </c>
      <c r="E19" s="40">
        <v>1.86</v>
      </c>
      <c r="F19" s="40" t="s">
        <v>19</v>
      </c>
      <c r="G19" s="40"/>
      <c r="H19" s="42">
        <f t="shared" si="0"/>
        <v>20000</v>
      </c>
      <c r="I19" s="13">
        <f t="shared" si="1"/>
        <v>-20000</v>
      </c>
      <c r="J19" s="14">
        <f t="shared" si="2"/>
        <v>1050800</v>
      </c>
    </row>
    <row r="20" spans="1:24" ht="15" thickTop="1">
      <c r="A20" s="11" t="s">
        <v>37</v>
      </c>
      <c r="B20" s="41">
        <v>45872</v>
      </c>
      <c r="C20" s="39" t="s">
        <v>1457</v>
      </c>
      <c r="D20" s="49" t="s">
        <v>26</v>
      </c>
      <c r="E20" s="39">
        <v>1.67</v>
      </c>
      <c r="F20" s="39" t="s">
        <v>16</v>
      </c>
      <c r="G20" s="39"/>
      <c r="H20" s="42">
        <f t="shared" si="0"/>
        <v>20000</v>
      </c>
      <c r="I20" s="13">
        <f t="shared" si="1"/>
        <v>13399.999999999998</v>
      </c>
      <c r="J20" s="14">
        <f t="shared" si="2"/>
        <v>1064200</v>
      </c>
    </row>
    <row r="21" spans="1:24">
      <c r="A21" s="11" t="s">
        <v>38</v>
      </c>
      <c r="B21" s="41">
        <v>45872</v>
      </c>
      <c r="C21" s="39" t="s">
        <v>1458</v>
      </c>
      <c r="D21" s="49" t="s">
        <v>23</v>
      </c>
      <c r="E21" s="39">
        <v>1.74</v>
      </c>
      <c r="F21" s="39" t="s">
        <v>16</v>
      </c>
      <c r="G21" s="39"/>
      <c r="H21" s="42">
        <f t="shared" si="0"/>
        <v>20000</v>
      </c>
      <c r="I21" s="13">
        <f t="shared" si="1"/>
        <v>14800</v>
      </c>
      <c r="J21" s="14">
        <f t="shared" si="2"/>
        <v>1079000</v>
      </c>
    </row>
    <row r="22" spans="1:24">
      <c r="A22" s="11" t="s">
        <v>39</v>
      </c>
      <c r="B22" s="41">
        <v>45872</v>
      </c>
      <c r="C22" s="39" t="s">
        <v>1459</v>
      </c>
      <c r="D22" s="49" t="s">
        <v>26</v>
      </c>
      <c r="E22" s="39">
        <v>1.9</v>
      </c>
      <c r="F22" s="39" t="s">
        <v>19</v>
      </c>
      <c r="G22" s="39"/>
      <c r="H22" s="42">
        <f t="shared" si="0"/>
        <v>20000</v>
      </c>
      <c r="I22" s="13">
        <f t="shared" si="1"/>
        <v>-20000</v>
      </c>
      <c r="J22" s="14">
        <f t="shared" si="2"/>
        <v>1059000</v>
      </c>
    </row>
    <row r="23" spans="1:24">
      <c r="A23" s="11" t="s">
        <v>40</v>
      </c>
      <c r="B23" s="41">
        <v>45872</v>
      </c>
      <c r="C23" s="39" t="s">
        <v>1460</v>
      </c>
      <c r="D23" s="49" t="s">
        <v>26</v>
      </c>
      <c r="E23" s="39">
        <v>1.96</v>
      </c>
      <c r="F23" s="39" t="s">
        <v>16</v>
      </c>
      <c r="G23" s="39"/>
      <c r="H23" s="42">
        <f t="shared" si="0"/>
        <v>20000</v>
      </c>
      <c r="I23" s="13">
        <f t="shared" si="1"/>
        <v>19200</v>
      </c>
      <c r="J23" s="14">
        <f t="shared" si="2"/>
        <v>1078200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>
      <c r="A24" s="11" t="s">
        <v>53</v>
      </c>
      <c r="B24" s="41">
        <v>45872</v>
      </c>
      <c r="C24" s="39" t="s">
        <v>1461</v>
      </c>
      <c r="D24" s="49" t="s">
        <v>26</v>
      </c>
      <c r="E24" s="39">
        <v>1.84</v>
      </c>
      <c r="F24" s="39" t="s">
        <v>16</v>
      </c>
      <c r="G24" s="39"/>
      <c r="H24" s="42">
        <f t="shared" si="0"/>
        <v>20000</v>
      </c>
      <c r="I24" s="13">
        <f t="shared" si="1"/>
        <v>16800</v>
      </c>
      <c r="J24" s="14">
        <f t="shared" si="2"/>
        <v>1095000</v>
      </c>
      <c r="L24" s="17">
        <v>2</v>
      </c>
      <c r="M24" s="17" t="s">
        <v>54</v>
      </c>
      <c r="N24" s="18">
        <f t="shared" ref="N24:N30" si="3">SUMPRODUCT(--(WEEKDAY($B$5:$B$4437)=L24),--(ISBLANK($B$5:$B$4437)=FALSE()),$H$5:$H$4437)</f>
        <v>0</v>
      </c>
      <c r="O24" s="19" t="e">
        <f t="shared" ref="O24:O30" si="4">SUMPRODUCT(--(WEEKDAY($B$5:$B$4437)=L24),--(ISBLANK($B$5:$B$4437)=FALSE()),$E$5:$E$4437)/SUMPRODUCT(--(WEEKDAY($B$5:$B$4437)=L24),--(ISBLANK($B$5:$B$4437)=FALSE()))</f>
        <v>#DIV/0!</v>
      </c>
      <c r="P24" s="20">
        <f t="shared" ref="P24:P30" si="5">SUMPRODUCT(--(WEEKDAY($B$5:$B$4437)=L24),--(ISBLANK($B$5:$B$4437)=FALSE()))</f>
        <v>0</v>
      </c>
      <c r="Q24" s="20">
        <f t="shared" ref="Q24:Q30" si="6">SUMPRODUCT(--(WEEKDAY($B$5:$B$4437)=L24),--(ISBLANK($B$5:$B$4437)=FALSE()),--($F$5:$F$4437="nyertes"))</f>
        <v>0</v>
      </c>
      <c r="R24" s="18" t="e">
        <f t="shared" ref="R24:R30" si="7">SUMPRODUCT(--(WEEKDAY($B$5:$B$4437)=L24),--(ISBLANK($B$5:$B$4437)=FALSE()),--($F$5:$F$4437="nyertes"),$I$5:$I$4454)</f>
        <v>#VALUE!</v>
      </c>
      <c r="S24" s="20">
        <f t="shared" ref="S24:S30" si="8">SUMPRODUCT(--(WEEKDAY($B$5:$B$4437)=L24),--(ISBLANK($B$5:$B$4437)=FALSE()),--($F$5:$F$4437="vesztes"))</f>
        <v>0</v>
      </c>
      <c r="T24" s="21" t="e">
        <f t="shared" ref="T24:T30" si="9">SUMPRODUCT(--(WEEKDAY($B$5:$B$4437)=L24),--(ISBLANK($B$5:$B$4437)=FALSE()),--($F$5:$F$4437="vesztes"),$I$5:$I$4454)</f>
        <v>#VALUE!</v>
      </c>
      <c r="U24" s="22" t="e">
        <f t="shared" ref="U24:U31" si="10">Q24/P24</f>
        <v>#DIV/0!</v>
      </c>
      <c r="V24" s="23" t="e">
        <f t="shared" ref="V24:V30" si="11">SUMPRODUCT(--(WEEKDAY($B$5:$B$4437)=L24),--(ISBLANK($B$5:$B$4437)=FALSE()),$I$5:$I$4454)</f>
        <v>#VALUE!</v>
      </c>
      <c r="W24" s="23" t="e">
        <f t="shared" ref="W24:W30" si="12">V24/$H$5</f>
        <v>#VALUE!</v>
      </c>
      <c r="X24" s="24" t="e">
        <f t="shared" ref="X24:X31" si="13">((N24+R24+T24)-N24)/N24</f>
        <v>#VALUE!</v>
      </c>
    </row>
    <row r="25" spans="1:24">
      <c r="A25" s="11" t="s">
        <v>55</v>
      </c>
      <c r="B25" s="41">
        <v>45872</v>
      </c>
      <c r="C25" s="39" t="s">
        <v>1462</v>
      </c>
      <c r="D25" s="49" t="s">
        <v>23</v>
      </c>
      <c r="E25" s="39">
        <v>1.77</v>
      </c>
      <c r="F25" s="39" t="s">
        <v>19</v>
      </c>
      <c r="G25" s="39"/>
      <c r="H25" s="42">
        <f t="shared" si="0"/>
        <v>20000</v>
      </c>
      <c r="I25" s="13">
        <f t="shared" si="1"/>
        <v>-20000</v>
      </c>
      <c r="J25" s="14">
        <f t="shared" si="2"/>
        <v>1075000</v>
      </c>
      <c r="K25" s="25"/>
      <c r="L25" s="17">
        <v>3</v>
      </c>
      <c r="M25" s="17" t="s">
        <v>56</v>
      </c>
      <c r="N25" s="18">
        <f t="shared" si="3"/>
        <v>1240000</v>
      </c>
      <c r="O25" s="19">
        <f t="shared" si="4"/>
        <v>2.9604999999999988</v>
      </c>
      <c r="P25" s="20">
        <f t="shared" si="5"/>
        <v>60</v>
      </c>
      <c r="Q25" s="20">
        <f t="shared" si="6"/>
        <v>24</v>
      </c>
      <c r="R25" s="18" t="e">
        <f t="shared" si="7"/>
        <v>#VALUE!</v>
      </c>
      <c r="S25" s="20">
        <f t="shared" si="8"/>
        <v>36</v>
      </c>
      <c r="T25" s="21" t="e">
        <f t="shared" si="9"/>
        <v>#VALUE!</v>
      </c>
      <c r="U25" s="22">
        <f t="shared" si="10"/>
        <v>0.4</v>
      </c>
      <c r="V25" s="23" t="e">
        <f t="shared" si="11"/>
        <v>#VALUE!</v>
      </c>
      <c r="W25" s="23" t="e">
        <f t="shared" si="12"/>
        <v>#VALUE!</v>
      </c>
      <c r="X25" s="24" t="e">
        <f t="shared" si="13"/>
        <v>#VALUE!</v>
      </c>
    </row>
    <row r="26" spans="1:24">
      <c r="A26" s="11" t="s">
        <v>57</v>
      </c>
      <c r="B26" s="41">
        <v>45872</v>
      </c>
      <c r="C26" s="39" t="s">
        <v>1463</v>
      </c>
      <c r="D26" s="49" t="s">
        <v>21</v>
      </c>
      <c r="E26" s="39">
        <v>1.73</v>
      </c>
      <c r="F26" s="39" t="s">
        <v>19</v>
      </c>
      <c r="G26" s="39"/>
      <c r="H26" s="42">
        <f t="shared" si="0"/>
        <v>20000</v>
      </c>
      <c r="I26" s="13">
        <f t="shared" si="1"/>
        <v>-20000</v>
      </c>
      <c r="J26" s="14">
        <f t="shared" si="2"/>
        <v>1055000</v>
      </c>
      <c r="K26" s="25"/>
      <c r="L26" s="17">
        <v>4</v>
      </c>
      <c r="M26" s="17" t="s">
        <v>59</v>
      </c>
      <c r="N26" s="18">
        <f t="shared" si="3"/>
        <v>1240000</v>
      </c>
      <c r="O26" s="19">
        <f t="shared" si="4"/>
        <v>2.8130645161290317</v>
      </c>
      <c r="P26" s="20">
        <f t="shared" si="5"/>
        <v>62</v>
      </c>
      <c r="Q26" s="20">
        <f t="shared" si="6"/>
        <v>33</v>
      </c>
      <c r="R26" s="18" t="e">
        <f t="shared" si="7"/>
        <v>#VALUE!</v>
      </c>
      <c r="S26" s="20">
        <f t="shared" si="8"/>
        <v>29</v>
      </c>
      <c r="T26" s="21" t="e">
        <f t="shared" si="9"/>
        <v>#VALUE!</v>
      </c>
      <c r="U26" s="22">
        <f t="shared" si="10"/>
        <v>0.532258064516129</v>
      </c>
      <c r="V26" s="23" t="e">
        <f t="shared" si="11"/>
        <v>#VALUE!</v>
      </c>
      <c r="W26" s="23" t="e">
        <f t="shared" si="12"/>
        <v>#VALUE!</v>
      </c>
      <c r="X26" s="24" t="e">
        <f t="shared" si="13"/>
        <v>#VALUE!</v>
      </c>
    </row>
    <row r="27" spans="1:24">
      <c r="A27" s="11" t="s">
        <v>60</v>
      </c>
      <c r="B27" s="41">
        <v>45872</v>
      </c>
      <c r="C27" s="39" t="s">
        <v>1464</v>
      </c>
      <c r="D27" s="49" t="s">
        <v>23</v>
      </c>
      <c r="E27" s="39">
        <v>1.88</v>
      </c>
      <c r="F27" s="39" t="s">
        <v>19</v>
      </c>
      <c r="G27" s="39"/>
      <c r="H27" s="42">
        <f t="shared" si="0"/>
        <v>20000</v>
      </c>
      <c r="I27" s="13">
        <f t="shared" si="1"/>
        <v>-20000</v>
      </c>
      <c r="J27" s="14">
        <f t="shared" si="2"/>
        <v>1035000</v>
      </c>
      <c r="K27" s="25"/>
      <c r="L27" s="17">
        <v>5</v>
      </c>
      <c r="M27" s="17" t="s">
        <v>61</v>
      </c>
      <c r="N27" s="18">
        <f t="shared" si="3"/>
        <v>1860000</v>
      </c>
      <c r="O27" s="19">
        <f t="shared" si="4"/>
        <v>2.2781111111111114</v>
      </c>
      <c r="P27" s="20">
        <f t="shared" si="5"/>
        <v>90</v>
      </c>
      <c r="Q27" s="20">
        <f t="shared" si="6"/>
        <v>43</v>
      </c>
      <c r="R27" s="18" t="e">
        <f t="shared" si="7"/>
        <v>#VALUE!</v>
      </c>
      <c r="S27" s="20">
        <f t="shared" si="8"/>
        <v>47</v>
      </c>
      <c r="T27" s="21" t="e">
        <f t="shared" si="9"/>
        <v>#VALUE!</v>
      </c>
      <c r="U27" s="22">
        <f t="shared" si="10"/>
        <v>0.4777777777777778</v>
      </c>
      <c r="V27" s="23" t="e">
        <f t="shared" si="11"/>
        <v>#VALUE!</v>
      </c>
      <c r="W27" s="23" t="e">
        <f t="shared" si="12"/>
        <v>#VALUE!</v>
      </c>
      <c r="X27" s="24" t="e">
        <f t="shared" si="13"/>
        <v>#VALUE!</v>
      </c>
    </row>
    <row r="28" spans="1:24">
      <c r="A28" s="11" t="s">
        <v>62</v>
      </c>
      <c r="B28" s="41">
        <v>45872</v>
      </c>
      <c r="C28" s="39" t="s">
        <v>1465</v>
      </c>
      <c r="D28" s="49" t="s">
        <v>21</v>
      </c>
      <c r="E28" s="39">
        <v>1.67</v>
      </c>
      <c r="F28" s="39" t="s">
        <v>16</v>
      </c>
      <c r="G28" s="39"/>
      <c r="H28" s="42">
        <f t="shared" si="0"/>
        <v>20000</v>
      </c>
      <c r="I28" s="13">
        <f t="shared" si="1"/>
        <v>13399.999999999998</v>
      </c>
      <c r="J28" s="14">
        <f t="shared" si="2"/>
        <v>1048400</v>
      </c>
      <c r="L28" s="17">
        <v>6</v>
      </c>
      <c r="M28" s="17" t="s">
        <v>63</v>
      </c>
      <c r="N28" s="18">
        <f t="shared" si="3"/>
        <v>340000</v>
      </c>
      <c r="O28" s="19">
        <f t="shared" si="4"/>
        <v>4.0552941176470583</v>
      </c>
      <c r="P28" s="20">
        <f t="shared" si="5"/>
        <v>17</v>
      </c>
      <c r="Q28" s="20">
        <f t="shared" si="6"/>
        <v>2</v>
      </c>
      <c r="R28" s="18" t="e">
        <f t="shared" si="7"/>
        <v>#VALUE!</v>
      </c>
      <c r="S28" s="20">
        <f t="shared" si="8"/>
        <v>15</v>
      </c>
      <c r="T28" s="21" t="e">
        <f t="shared" si="9"/>
        <v>#VALUE!</v>
      </c>
      <c r="U28" s="22">
        <f t="shared" si="10"/>
        <v>0.11764705882352941</v>
      </c>
      <c r="V28" s="23" t="e">
        <f t="shared" si="11"/>
        <v>#VALUE!</v>
      </c>
      <c r="W28" s="23" t="e">
        <f t="shared" si="12"/>
        <v>#VALUE!</v>
      </c>
      <c r="X28" s="24" t="e">
        <f t="shared" si="13"/>
        <v>#VALUE!</v>
      </c>
    </row>
    <row r="29" spans="1:24">
      <c r="A29" s="11" t="s">
        <v>64</v>
      </c>
      <c r="B29" s="41">
        <v>45872</v>
      </c>
      <c r="C29" s="39" t="s">
        <v>1466</v>
      </c>
      <c r="D29" s="43" t="s">
        <v>1431</v>
      </c>
      <c r="E29" s="39">
        <v>1.85</v>
      </c>
      <c r="F29" s="39" t="s">
        <v>16</v>
      </c>
      <c r="G29" s="39"/>
      <c r="H29" s="42">
        <f t="shared" si="0"/>
        <v>20000</v>
      </c>
      <c r="I29" s="13">
        <f t="shared" si="1"/>
        <v>17000</v>
      </c>
      <c r="J29" s="14">
        <f t="shared" si="2"/>
        <v>1065400</v>
      </c>
      <c r="L29" s="17">
        <v>7</v>
      </c>
      <c r="M29" s="17" t="s">
        <v>65</v>
      </c>
      <c r="N29" s="18">
        <f t="shared" si="3"/>
        <v>3040000</v>
      </c>
      <c r="O29" s="19">
        <f t="shared" si="4"/>
        <v>3.2424342105263158</v>
      </c>
      <c r="P29" s="20">
        <f t="shared" si="5"/>
        <v>152</v>
      </c>
      <c r="Q29" s="20">
        <f t="shared" si="6"/>
        <v>77</v>
      </c>
      <c r="R29" s="18" t="e">
        <f t="shared" si="7"/>
        <v>#VALUE!</v>
      </c>
      <c r="S29" s="20">
        <f t="shared" si="8"/>
        <v>75</v>
      </c>
      <c r="T29" s="21" t="e">
        <f t="shared" si="9"/>
        <v>#VALUE!</v>
      </c>
      <c r="U29" s="22">
        <f t="shared" si="10"/>
        <v>0.50657894736842102</v>
      </c>
      <c r="V29" s="23" t="e">
        <f t="shared" si="11"/>
        <v>#VALUE!</v>
      </c>
      <c r="W29" s="23" t="e">
        <f t="shared" si="12"/>
        <v>#VALUE!</v>
      </c>
      <c r="X29" s="24" t="e">
        <f t="shared" si="13"/>
        <v>#VALUE!</v>
      </c>
    </row>
    <row r="30" spans="1:24" ht="15" thickBot="1">
      <c r="A30" s="11" t="s">
        <v>66</v>
      </c>
      <c r="B30" s="54">
        <v>45872</v>
      </c>
      <c r="C30" s="40" t="s">
        <v>1466</v>
      </c>
      <c r="D30" s="50" t="s">
        <v>15</v>
      </c>
      <c r="E30" s="40">
        <v>2.75</v>
      </c>
      <c r="F30" s="40" t="s">
        <v>16</v>
      </c>
      <c r="G30" s="40"/>
      <c r="H30" s="42">
        <f t="shared" si="0"/>
        <v>20000</v>
      </c>
      <c r="I30" s="13">
        <f t="shared" si="1"/>
        <v>35000</v>
      </c>
      <c r="J30" s="14">
        <f t="shared" si="2"/>
        <v>1100400</v>
      </c>
      <c r="L30" s="17">
        <v>1</v>
      </c>
      <c r="M30" s="17" t="s">
        <v>67</v>
      </c>
      <c r="N30" s="18">
        <f t="shared" si="3"/>
        <v>3340000</v>
      </c>
      <c r="O30" s="19">
        <f t="shared" si="4"/>
        <v>3.5925149700598817</v>
      </c>
      <c r="P30" s="20">
        <f t="shared" si="5"/>
        <v>167</v>
      </c>
      <c r="Q30" s="20">
        <f t="shared" si="6"/>
        <v>67</v>
      </c>
      <c r="R30" s="18" t="e">
        <f t="shared" si="7"/>
        <v>#VALUE!</v>
      </c>
      <c r="S30" s="20">
        <f t="shared" si="8"/>
        <v>100</v>
      </c>
      <c r="T30" s="21" t="e">
        <f t="shared" si="9"/>
        <v>#VALUE!</v>
      </c>
      <c r="U30" s="22">
        <f t="shared" si="10"/>
        <v>0.40119760479041916</v>
      </c>
      <c r="V30" s="23" t="e">
        <f t="shared" si="11"/>
        <v>#VALUE!</v>
      </c>
      <c r="W30" s="23" t="e">
        <f t="shared" si="12"/>
        <v>#VALUE!</v>
      </c>
      <c r="X30" s="24" t="e">
        <f t="shared" si="13"/>
        <v>#VALUE!</v>
      </c>
    </row>
    <row r="31" spans="1:24" ht="15" thickTop="1">
      <c r="A31" s="11" t="s">
        <v>68</v>
      </c>
      <c r="B31" s="41">
        <v>45874</v>
      </c>
      <c r="C31" s="39" t="s">
        <v>1467</v>
      </c>
      <c r="D31" s="49" t="s">
        <v>84</v>
      </c>
      <c r="E31" s="39">
        <v>1.7</v>
      </c>
      <c r="F31" s="39" t="s">
        <v>19</v>
      </c>
      <c r="G31" s="39"/>
      <c r="H31" s="42">
        <f t="shared" si="0"/>
        <v>20000</v>
      </c>
      <c r="I31" s="13">
        <f t="shared" si="1"/>
        <v>-20000</v>
      </c>
      <c r="J31" s="14">
        <f t="shared" si="2"/>
        <v>1080400</v>
      </c>
      <c r="L31" s="26" t="s">
        <v>69</v>
      </c>
      <c r="M31" s="26"/>
      <c r="N31" s="27">
        <f>SUM(N24:N30)</f>
        <v>11060000</v>
      </c>
      <c r="O31" s="28" t="e">
        <f>AVERAGE(O24:O30)</f>
        <v>#DIV/0!</v>
      </c>
      <c r="P31" s="27">
        <f>SUM(P24:P30)</f>
        <v>548</v>
      </c>
      <c r="Q31" s="27">
        <f>SUM(Q24:Q30)</f>
        <v>246</v>
      </c>
      <c r="R31" s="27" t="e">
        <f>SUM(R24:R30)</f>
        <v>#VALUE!</v>
      </c>
      <c r="S31" s="27">
        <f>SUM(S24:S30)</f>
        <v>302</v>
      </c>
      <c r="T31" s="29" t="e">
        <f>SUM(T24:T30)</f>
        <v>#VALUE!</v>
      </c>
      <c r="U31" s="30">
        <f t="shared" si="10"/>
        <v>0.4489051094890511</v>
      </c>
      <c r="V31" s="27" t="e">
        <f>SUM(V24:V30)</f>
        <v>#VALUE!</v>
      </c>
      <c r="W31" s="27" t="e">
        <f>SUM(W24:W30)</f>
        <v>#VALUE!</v>
      </c>
      <c r="X31" s="24" t="e">
        <f t="shared" si="13"/>
        <v>#VALUE!</v>
      </c>
    </row>
    <row r="32" spans="1:24">
      <c r="A32" s="11" t="s">
        <v>70</v>
      </c>
      <c r="B32" s="41">
        <v>45874</v>
      </c>
      <c r="C32" s="39" t="s">
        <v>1468</v>
      </c>
      <c r="D32" s="49" t="s">
        <v>21</v>
      </c>
      <c r="E32" s="39">
        <v>1.7</v>
      </c>
      <c r="F32" s="39" t="s">
        <v>16</v>
      </c>
      <c r="G32" s="52">
        <v>1.35</v>
      </c>
      <c r="H32" s="42">
        <f t="shared" si="0"/>
        <v>20000</v>
      </c>
      <c r="I32" s="13">
        <f t="shared" si="1"/>
        <v>7000.0000000000018</v>
      </c>
      <c r="J32" s="14">
        <f t="shared" si="2"/>
        <v>1087400</v>
      </c>
    </row>
    <row r="33" spans="1:25">
      <c r="A33" s="11" t="s">
        <v>71</v>
      </c>
      <c r="B33" s="41">
        <v>45874</v>
      </c>
      <c r="C33" s="39" t="s">
        <v>1469</v>
      </c>
      <c r="D33" s="49" t="s">
        <v>26</v>
      </c>
      <c r="E33" s="39">
        <v>1.87</v>
      </c>
      <c r="F33" s="39" t="s">
        <v>19</v>
      </c>
      <c r="G33" s="39"/>
      <c r="H33" s="42">
        <f t="shared" si="0"/>
        <v>20000</v>
      </c>
      <c r="I33" s="13">
        <f t="shared" si="1"/>
        <v>-20000</v>
      </c>
      <c r="J33" s="14">
        <f t="shared" si="2"/>
        <v>1067400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>
      <c r="A34" s="11" t="s">
        <v>72</v>
      </c>
      <c r="B34" s="41">
        <v>45874</v>
      </c>
      <c r="C34" s="39" t="s">
        <v>1470</v>
      </c>
      <c r="D34" s="49" t="s">
        <v>26</v>
      </c>
      <c r="E34" s="39">
        <v>1.83</v>
      </c>
      <c r="F34" s="39" t="s">
        <v>19</v>
      </c>
      <c r="G34" s="39"/>
      <c r="H34" s="42">
        <f t="shared" si="0"/>
        <v>20000</v>
      </c>
      <c r="I34" s="13">
        <f t="shared" si="1"/>
        <v>-20000</v>
      </c>
      <c r="J34" s="14">
        <f t="shared" si="2"/>
        <v>1047400</v>
      </c>
      <c r="L34" s="32">
        <v>1.2</v>
      </c>
      <c r="M34" s="33">
        <v>1.39</v>
      </c>
      <c r="N34" s="34">
        <f t="shared" ref="N34:N57" si="14">SUMPRODUCT(--($E$5:$E$4337&gt;=L34),--($E$5:$E$4337&lt;=M34),--(ISBLANK($E$5:$E$4337)=FALSE()),$H$5:$H$4337)</f>
        <v>0</v>
      </c>
      <c r="O34" s="20"/>
      <c r="P34" s="20">
        <f t="shared" ref="P34:P57" si="15">COUNTIFS($E$5:$E$4337,"&gt;="&amp;L34,$E$5:$E$4337,"&lt;="&amp;M34)</f>
        <v>0</v>
      </c>
      <c r="Q34" s="20">
        <f t="shared" ref="Q34:Q57" si="16">COUNTIFS($E$5:$E$4337,"&gt;="&amp;L34,$E$5:$E$4337,"&lt;="&amp;M34,$F$5:$F$4337,"nyertes")</f>
        <v>0</v>
      </c>
      <c r="R34" s="34" t="e">
        <f t="shared" ref="R34:R57" si="17">SUMIFS($I$5:$I$4354,$E$5:$E$4337,"&gt;="&amp;L34,$E$5:$E$4337,"&lt;="&amp;M34,$F$5:$F$4337,"nyertes")</f>
        <v>#VALUE!</v>
      </c>
      <c r="S34" s="20">
        <f t="shared" ref="S34:S57" si="18">COUNTIFS($E$5:$E$4337,"&gt;="&amp;L34,$E$5:$E$4337,"&lt;="&amp;M34,$F$5:$F$4337,"vesztes")</f>
        <v>0</v>
      </c>
      <c r="T34" s="21" t="e">
        <f t="shared" ref="T34:T57" si="19">SUMIFS($I$5:$I$4354,$E$5:$E$4337,"&gt;="&amp;L34,$E$5:$E$4337,"&lt;="&amp;M34,$F$5:$F$4337,"vesztes")</f>
        <v>#VALUE!</v>
      </c>
      <c r="U34" s="35" t="str">
        <f t="shared" ref="U34:U57" si="20">IF(P34=0,"",Q34/P34)</f>
        <v/>
      </c>
      <c r="V34" s="23" t="e">
        <f t="shared" ref="V34:V57" si="21">SUMIFS($I$5:$I$4354,$E$5:$E$4337,"&gt;="&amp;L34,$E$5:$E$4337,"&lt;="&amp;M34)</f>
        <v>#VALUE!</v>
      </c>
      <c r="W34" s="23" t="e">
        <f t="shared" ref="W34:W57" si="22">V34/20000</f>
        <v>#VALUE!</v>
      </c>
      <c r="X34" s="36" t="str">
        <f t="shared" ref="X34:X58" si="23">IF(P34=0,"",((N34+R34+T34)-N34)/N34)</f>
        <v/>
      </c>
      <c r="Y34" s="20"/>
    </row>
    <row r="35" spans="1:25">
      <c r="A35" s="11" t="s">
        <v>73</v>
      </c>
      <c r="B35" s="41">
        <v>45874</v>
      </c>
      <c r="C35" s="39" t="s">
        <v>1471</v>
      </c>
      <c r="D35" s="49" t="s">
        <v>26</v>
      </c>
      <c r="E35" s="39">
        <v>1.85</v>
      </c>
      <c r="F35" s="39" t="s">
        <v>16</v>
      </c>
      <c r="G35" s="39"/>
      <c r="H35" s="42">
        <f t="shared" si="0"/>
        <v>20000</v>
      </c>
      <c r="I35" s="13">
        <f t="shared" si="1"/>
        <v>17000</v>
      </c>
      <c r="J35" s="14">
        <f t="shared" si="2"/>
        <v>1064400</v>
      </c>
      <c r="L35" s="33">
        <v>1.4</v>
      </c>
      <c r="M35" s="33">
        <v>1.59</v>
      </c>
      <c r="N35" s="34">
        <f t="shared" si="14"/>
        <v>80000</v>
      </c>
      <c r="O35" s="20"/>
      <c r="P35" s="20">
        <f t="shared" si="15"/>
        <v>4</v>
      </c>
      <c r="Q35" s="20">
        <f t="shared" si="16"/>
        <v>4</v>
      </c>
      <c r="R35" s="34" t="e">
        <f t="shared" si="17"/>
        <v>#VALUE!</v>
      </c>
      <c r="S35" s="20">
        <f t="shared" si="18"/>
        <v>0</v>
      </c>
      <c r="T35" s="21" t="e">
        <f t="shared" si="19"/>
        <v>#VALUE!</v>
      </c>
      <c r="U35" s="35">
        <f t="shared" si="20"/>
        <v>1</v>
      </c>
      <c r="V35" s="23" t="e">
        <f t="shared" si="21"/>
        <v>#VALUE!</v>
      </c>
      <c r="W35" s="23" t="e">
        <f t="shared" si="22"/>
        <v>#VALUE!</v>
      </c>
      <c r="X35" s="36" t="e">
        <f t="shared" si="23"/>
        <v>#VALUE!</v>
      </c>
      <c r="Y35" s="20"/>
    </row>
    <row r="36" spans="1:25">
      <c r="A36" s="11" t="s">
        <v>74</v>
      </c>
      <c r="B36" s="41">
        <v>45874</v>
      </c>
      <c r="C36" s="39" t="s">
        <v>1472</v>
      </c>
      <c r="D36" s="49" t="s">
        <v>84</v>
      </c>
      <c r="E36" s="39">
        <v>1.64</v>
      </c>
      <c r="F36" s="39" t="s">
        <v>19</v>
      </c>
      <c r="G36" s="39"/>
      <c r="H36" s="42">
        <f t="shared" si="0"/>
        <v>20000</v>
      </c>
      <c r="I36" s="13">
        <f t="shared" si="1"/>
        <v>-20000</v>
      </c>
      <c r="J36" s="14">
        <f t="shared" si="2"/>
        <v>1044400</v>
      </c>
      <c r="L36" s="33">
        <v>1.6</v>
      </c>
      <c r="M36" s="33">
        <v>1.79</v>
      </c>
      <c r="N36" s="34">
        <f t="shared" si="14"/>
        <v>1860000</v>
      </c>
      <c r="O36" s="20"/>
      <c r="P36" s="20">
        <f t="shared" si="15"/>
        <v>93</v>
      </c>
      <c r="Q36" s="20">
        <f t="shared" si="16"/>
        <v>57</v>
      </c>
      <c r="R36" s="34" t="e">
        <f t="shared" si="17"/>
        <v>#VALUE!</v>
      </c>
      <c r="S36" s="20">
        <f t="shared" si="18"/>
        <v>36</v>
      </c>
      <c r="T36" s="21" t="e">
        <f t="shared" si="19"/>
        <v>#VALUE!</v>
      </c>
      <c r="U36" s="35">
        <f t="shared" si="20"/>
        <v>0.61290322580645162</v>
      </c>
      <c r="V36" s="23" t="e">
        <f t="shared" si="21"/>
        <v>#VALUE!</v>
      </c>
      <c r="W36" s="23" t="e">
        <f t="shared" si="22"/>
        <v>#VALUE!</v>
      </c>
      <c r="X36" s="36" t="e">
        <f t="shared" si="23"/>
        <v>#VALUE!</v>
      </c>
      <c r="Y36" s="20"/>
    </row>
    <row r="37" spans="1:25">
      <c r="A37" s="11" t="s">
        <v>75</v>
      </c>
      <c r="B37" s="41">
        <v>45874</v>
      </c>
      <c r="C37" s="39" t="s">
        <v>1473</v>
      </c>
      <c r="D37" s="49" t="s">
        <v>26</v>
      </c>
      <c r="E37" s="39">
        <v>1.86</v>
      </c>
      <c r="F37" s="39" t="s">
        <v>19</v>
      </c>
      <c r="G37" s="39"/>
      <c r="H37" s="42">
        <f t="shared" si="0"/>
        <v>20000</v>
      </c>
      <c r="I37" s="13">
        <f t="shared" si="1"/>
        <v>-20000</v>
      </c>
      <c r="J37" s="14">
        <f t="shared" si="2"/>
        <v>1024400</v>
      </c>
      <c r="L37" s="33">
        <v>1.8</v>
      </c>
      <c r="M37" s="33">
        <v>1.99</v>
      </c>
      <c r="N37" s="34">
        <f t="shared" si="14"/>
        <v>2160000</v>
      </c>
      <c r="O37" s="20"/>
      <c r="P37" s="20">
        <f t="shared" si="15"/>
        <v>107</v>
      </c>
      <c r="Q37" s="20">
        <f t="shared" si="16"/>
        <v>49</v>
      </c>
      <c r="R37" s="34" t="e">
        <f t="shared" si="17"/>
        <v>#VALUE!</v>
      </c>
      <c r="S37" s="20">
        <f t="shared" si="18"/>
        <v>58</v>
      </c>
      <c r="T37" s="21" t="e">
        <f t="shared" si="19"/>
        <v>#VALUE!</v>
      </c>
      <c r="U37" s="35">
        <f t="shared" si="20"/>
        <v>0.45794392523364486</v>
      </c>
      <c r="V37" s="23" t="e">
        <f t="shared" si="21"/>
        <v>#VALUE!</v>
      </c>
      <c r="W37" s="23" t="e">
        <f t="shared" si="22"/>
        <v>#VALUE!</v>
      </c>
      <c r="X37" s="36" t="e">
        <f t="shared" si="23"/>
        <v>#VALUE!</v>
      </c>
      <c r="Y37" s="20"/>
    </row>
    <row r="38" spans="1:25">
      <c r="A38" s="11" t="s">
        <v>76</v>
      </c>
      <c r="B38" s="41">
        <v>45874</v>
      </c>
      <c r="C38" s="39" t="s">
        <v>1473</v>
      </c>
      <c r="D38" s="49" t="s">
        <v>23</v>
      </c>
      <c r="E38" s="39">
        <v>2.54</v>
      </c>
      <c r="F38" s="39" t="s">
        <v>19</v>
      </c>
      <c r="G38" s="39"/>
      <c r="H38" s="42">
        <f t="shared" si="0"/>
        <v>20000</v>
      </c>
      <c r="I38" s="13">
        <f t="shared" si="1"/>
        <v>-20000</v>
      </c>
      <c r="J38" s="14">
        <f t="shared" si="2"/>
        <v>1004400</v>
      </c>
      <c r="L38" s="33">
        <v>2</v>
      </c>
      <c r="M38" s="33">
        <v>2.19</v>
      </c>
      <c r="N38" s="34">
        <f t="shared" si="14"/>
        <v>1360000</v>
      </c>
      <c r="O38" s="20"/>
      <c r="P38" s="20">
        <f t="shared" si="15"/>
        <v>66</v>
      </c>
      <c r="Q38" s="20">
        <f t="shared" si="16"/>
        <v>32</v>
      </c>
      <c r="R38" s="34" t="e">
        <f t="shared" si="17"/>
        <v>#VALUE!</v>
      </c>
      <c r="S38" s="20">
        <f t="shared" si="18"/>
        <v>34</v>
      </c>
      <c r="T38" s="21" t="e">
        <f t="shared" si="19"/>
        <v>#VALUE!</v>
      </c>
      <c r="U38" s="35">
        <f t="shared" si="20"/>
        <v>0.48484848484848486</v>
      </c>
      <c r="V38" s="23" t="e">
        <f t="shared" si="21"/>
        <v>#VALUE!</v>
      </c>
      <c r="W38" s="23" t="e">
        <f t="shared" si="22"/>
        <v>#VALUE!</v>
      </c>
      <c r="X38" s="36" t="e">
        <f t="shared" si="23"/>
        <v>#VALUE!</v>
      </c>
      <c r="Y38" s="20"/>
    </row>
    <row r="39" spans="1:25">
      <c r="A39" s="11" t="s">
        <v>77</v>
      </c>
      <c r="B39" s="41">
        <v>45874</v>
      </c>
      <c r="C39" s="39" t="s">
        <v>1474</v>
      </c>
      <c r="D39" s="49" t="s">
        <v>23</v>
      </c>
      <c r="E39" s="39">
        <v>1.87</v>
      </c>
      <c r="F39" s="39" t="s">
        <v>19</v>
      </c>
      <c r="G39" s="39"/>
      <c r="H39" s="42">
        <f t="shared" si="0"/>
        <v>20000</v>
      </c>
      <c r="I39" s="13">
        <f t="shared" si="1"/>
        <v>-20000</v>
      </c>
      <c r="J39" s="14">
        <f t="shared" si="2"/>
        <v>984400</v>
      </c>
      <c r="L39" s="33">
        <v>2.2000000000000002</v>
      </c>
      <c r="M39" s="33">
        <v>2.39</v>
      </c>
      <c r="N39" s="34">
        <f t="shared" si="14"/>
        <v>740000</v>
      </c>
      <c r="O39" s="20"/>
      <c r="P39" s="20">
        <f t="shared" si="15"/>
        <v>37</v>
      </c>
      <c r="Q39" s="20">
        <f t="shared" si="16"/>
        <v>16</v>
      </c>
      <c r="R39" s="34" t="e">
        <f t="shared" si="17"/>
        <v>#VALUE!</v>
      </c>
      <c r="S39" s="20">
        <f t="shared" si="18"/>
        <v>21</v>
      </c>
      <c r="T39" s="21" t="e">
        <f t="shared" si="19"/>
        <v>#VALUE!</v>
      </c>
      <c r="U39" s="35">
        <f t="shared" si="20"/>
        <v>0.43243243243243246</v>
      </c>
      <c r="V39" s="23" t="e">
        <f t="shared" si="21"/>
        <v>#VALUE!</v>
      </c>
      <c r="W39" s="23" t="e">
        <f t="shared" si="22"/>
        <v>#VALUE!</v>
      </c>
      <c r="X39" s="36" t="e">
        <f t="shared" si="23"/>
        <v>#VALUE!</v>
      </c>
      <c r="Y39" s="20"/>
    </row>
    <row r="40" spans="1:25">
      <c r="A40" s="11" t="s">
        <v>78</v>
      </c>
      <c r="B40" s="41">
        <v>45874</v>
      </c>
      <c r="C40" s="39" t="s">
        <v>1474</v>
      </c>
      <c r="D40" s="49" t="s">
        <v>21</v>
      </c>
      <c r="E40" s="39">
        <v>1.66</v>
      </c>
      <c r="F40" s="39" t="s">
        <v>19</v>
      </c>
      <c r="G40" s="39"/>
      <c r="H40" s="42">
        <f t="shared" si="0"/>
        <v>20000</v>
      </c>
      <c r="I40" s="13">
        <f t="shared" si="1"/>
        <v>-20000</v>
      </c>
      <c r="J40" s="14">
        <f t="shared" si="2"/>
        <v>964400</v>
      </c>
      <c r="L40" s="33">
        <v>2.4</v>
      </c>
      <c r="M40" s="33">
        <v>2.59</v>
      </c>
      <c r="N40" s="34">
        <f t="shared" si="14"/>
        <v>640000</v>
      </c>
      <c r="O40" s="20"/>
      <c r="P40" s="20">
        <f t="shared" si="15"/>
        <v>31</v>
      </c>
      <c r="Q40" s="20">
        <f t="shared" si="16"/>
        <v>13</v>
      </c>
      <c r="R40" s="34" t="e">
        <f t="shared" si="17"/>
        <v>#VALUE!</v>
      </c>
      <c r="S40" s="20">
        <f t="shared" si="18"/>
        <v>18</v>
      </c>
      <c r="T40" s="21" t="e">
        <f t="shared" si="19"/>
        <v>#VALUE!</v>
      </c>
      <c r="U40" s="35">
        <f t="shared" si="20"/>
        <v>0.41935483870967744</v>
      </c>
      <c r="V40" s="23" t="e">
        <f t="shared" si="21"/>
        <v>#VALUE!</v>
      </c>
      <c r="W40" s="23" t="e">
        <f t="shared" si="22"/>
        <v>#VALUE!</v>
      </c>
      <c r="X40" s="36" t="e">
        <f t="shared" si="23"/>
        <v>#VALUE!</v>
      </c>
      <c r="Y40" s="20"/>
    </row>
    <row r="41" spans="1:25">
      <c r="A41" s="11" t="s">
        <v>79</v>
      </c>
      <c r="B41" s="41">
        <v>45874</v>
      </c>
      <c r="C41" s="39" t="s">
        <v>1475</v>
      </c>
      <c r="D41" s="49" t="s">
        <v>26</v>
      </c>
      <c r="E41" s="39">
        <v>1.71</v>
      </c>
      <c r="F41" s="39" t="s">
        <v>19</v>
      </c>
      <c r="G41" s="39"/>
      <c r="H41" s="42">
        <f t="shared" si="0"/>
        <v>20000</v>
      </c>
      <c r="I41" s="13">
        <f t="shared" si="1"/>
        <v>-20000</v>
      </c>
      <c r="J41" s="14">
        <f t="shared" si="2"/>
        <v>944400</v>
      </c>
      <c r="L41" s="33">
        <v>2.6</v>
      </c>
      <c r="M41" s="33">
        <v>2.79</v>
      </c>
      <c r="N41" s="34">
        <f t="shared" si="14"/>
        <v>440000</v>
      </c>
      <c r="O41" s="20"/>
      <c r="P41" s="20">
        <f t="shared" si="15"/>
        <v>22</v>
      </c>
      <c r="Q41" s="20">
        <f t="shared" si="16"/>
        <v>11</v>
      </c>
      <c r="R41" s="34" t="e">
        <f t="shared" si="17"/>
        <v>#VALUE!</v>
      </c>
      <c r="S41" s="20">
        <f t="shared" si="18"/>
        <v>11</v>
      </c>
      <c r="T41" s="21" t="e">
        <f t="shared" si="19"/>
        <v>#VALUE!</v>
      </c>
      <c r="U41" s="35">
        <f t="shared" si="20"/>
        <v>0.5</v>
      </c>
      <c r="V41" s="23" t="e">
        <f t="shared" si="21"/>
        <v>#VALUE!</v>
      </c>
      <c r="W41" s="23" t="e">
        <f t="shared" si="22"/>
        <v>#VALUE!</v>
      </c>
      <c r="X41" s="36" t="e">
        <f t="shared" si="23"/>
        <v>#VALUE!</v>
      </c>
      <c r="Y41" s="20"/>
    </row>
    <row r="42" spans="1:25">
      <c r="A42" s="11" t="s">
        <v>81</v>
      </c>
      <c r="B42" s="41">
        <v>45874</v>
      </c>
      <c r="C42" s="39" t="s">
        <v>1475</v>
      </c>
      <c r="D42" s="49" t="s">
        <v>21</v>
      </c>
      <c r="E42" s="39">
        <v>1.9</v>
      </c>
      <c r="F42" s="39" t="s">
        <v>19</v>
      </c>
      <c r="G42" s="39"/>
      <c r="H42" s="42">
        <f t="shared" si="0"/>
        <v>20000</v>
      </c>
      <c r="I42" s="13">
        <f t="shared" si="1"/>
        <v>-20000</v>
      </c>
      <c r="J42" s="14">
        <f t="shared" si="2"/>
        <v>924400</v>
      </c>
      <c r="L42" s="33">
        <v>2.8</v>
      </c>
      <c r="M42" s="33">
        <v>2.99</v>
      </c>
      <c r="N42" s="34">
        <f t="shared" si="14"/>
        <v>580000</v>
      </c>
      <c r="O42" s="20"/>
      <c r="P42" s="20">
        <f t="shared" si="15"/>
        <v>29</v>
      </c>
      <c r="Q42" s="20">
        <f t="shared" si="16"/>
        <v>10</v>
      </c>
      <c r="R42" s="34" t="e">
        <f t="shared" si="17"/>
        <v>#VALUE!</v>
      </c>
      <c r="S42" s="20">
        <f t="shared" si="18"/>
        <v>19</v>
      </c>
      <c r="T42" s="21" t="e">
        <f t="shared" si="19"/>
        <v>#VALUE!</v>
      </c>
      <c r="U42" s="35">
        <f t="shared" si="20"/>
        <v>0.34482758620689657</v>
      </c>
      <c r="V42" s="23" t="e">
        <f t="shared" si="21"/>
        <v>#VALUE!</v>
      </c>
      <c r="W42" s="23" t="e">
        <f t="shared" si="22"/>
        <v>#VALUE!</v>
      </c>
      <c r="X42" s="36" t="e">
        <f t="shared" si="23"/>
        <v>#VALUE!</v>
      </c>
      <c r="Y42" s="20"/>
    </row>
    <row r="43" spans="1:25">
      <c r="A43" s="11" t="s">
        <v>82</v>
      </c>
      <c r="B43" s="41">
        <v>45874</v>
      </c>
      <c r="C43" s="39" t="s">
        <v>1470</v>
      </c>
      <c r="D43" s="43" t="s">
        <v>1431</v>
      </c>
      <c r="E43" s="39">
        <v>2.0699999999999998</v>
      </c>
      <c r="F43" s="39" t="s">
        <v>19</v>
      </c>
      <c r="G43" s="39"/>
      <c r="H43" s="51">
        <f>$C$3*2</f>
        <v>40000</v>
      </c>
      <c r="I43" s="13">
        <f t="shared" si="1"/>
        <v>-40000</v>
      </c>
      <c r="J43" s="14">
        <f t="shared" si="2"/>
        <v>884400</v>
      </c>
      <c r="L43" s="33">
        <v>3</v>
      </c>
      <c r="M43" s="33">
        <v>3.19</v>
      </c>
      <c r="N43" s="34">
        <f t="shared" si="14"/>
        <v>380000</v>
      </c>
      <c r="O43" s="20"/>
      <c r="P43" s="20">
        <f t="shared" si="15"/>
        <v>19</v>
      </c>
      <c r="Q43" s="20">
        <f t="shared" si="16"/>
        <v>12</v>
      </c>
      <c r="R43" s="34" t="e">
        <f t="shared" si="17"/>
        <v>#VALUE!</v>
      </c>
      <c r="S43" s="20">
        <f t="shared" si="18"/>
        <v>7</v>
      </c>
      <c r="T43" s="21" t="e">
        <f t="shared" si="19"/>
        <v>#VALUE!</v>
      </c>
      <c r="U43" s="35">
        <f t="shared" si="20"/>
        <v>0.63157894736842102</v>
      </c>
      <c r="V43" s="23" t="e">
        <f t="shared" si="21"/>
        <v>#VALUE!</v>
      </c>
      <c r="W43" s="23" t="e">
        <f t="shared" si="22"/>
        <v>#VALUE!</v>
      </c>
      <c r="X43" s="36" t="e">
        <f t="shared" si="23"/>
        <v>#VALUE!</v>
      </c>
      <c r="Y43" s="20"/>
    </row>
    <row r="44" spans="1:25">
      <c r="A44" s="11" t="s">
        <v>83</v>
      </c>
      <c r="B44" s="41">
        <v>45874</v>
      </c>
      <c r="C44" s="39" t="s">
        <v>1469</v>
      </c>
      <c r="D44" s="43" t="s">
        <v>1431</v>
      </c>
      <c r="E44" s="39">
        <v>2.17</v>
      </c>
      <c r="F44" s="39" t="s">
        <v>16</v>
      </c>
      <c r="G44" s="57">
        <v>1</v>
      </c>
      <c r="H44" s="51">
        <f>$C$3*2</f>
        <v>40000</v>
      </c>
      <c r="I44" s="13">
        <f t="shared" si="1"/>
        <v>0</v>
      </c>
      <c r="J44" s="14">
        <f t="shared" si="2"/>
        <v>884400</v>
      </c>
      <c r="L44" s="33">
        <v>3.2</v>
      </c>
      <c r="M44" s="33">
        <v>3.39</v>
      </c>
      <c r="N44" s="34">
        <f t="shared" si="14"/>
        <v>240000</v>
      </c>
      <c r="O44" s="20"/>
      <c r="P44" s="20">
        <f t="shared" si="15"/>
        <v>12</v>
      </c>
      <c r="Q44" s="20">
        <f t="shared" si="16"/>
        <v>7</v>
      </c>
      <c r="R44" s="34" t="e">
        <f t="shared" si="17"/>
        <v>#VALUE!</v>
      </c>
      <c r="S44" s="20">
        <f t="shared" si="18"/>
        <v>5</v>
      </c>
      <c r="T44" s="21" t="e">
        <f t="shared" si="19"/>
        <v>#VALUE!</v>
      </c>
      <c r="U44" s="35">
        <f t="shared" si="20"/>
        <v>0.58333333333333337</v>
      </c>
      <c r="V44" s="23" t="e">
        <f t="shared" si="21"/>
        <v>#VALUE!</v>
      </c>
      <c r="W44" s="23" t="e">
        <f t="shared" si="22"/>
        <v>#VALUE!</v>
      </c>
      <c r="X44" s="36" t="e">
        <f t="shared" si="23"/>
        <v>#VALUE!</v>
      </c>
      <c r="Y44" s="20"/>
    </row>
    <row r="45" spans="1:25">
      <c r="A45" s="11" t="s">
        <v>85</v>
      </c>
      <c r="B45" s="41">
        <v>45874</v>
      </c>
      <c r="C45" s="39" t="s">
        <v>1476</v>
      </c>
      <c r="D45" s="43" t="s">
        <v>15</v>
      </c>
      <c r="E45" s="39">
        <v>2.67</v>
      </c>
      <c r="F45" s="39" t="s">
        <v>16</v>
      </c>
      <c r="G45" s="39"/>
      <c r="H45" s="42">
        <f t="shared" si="0"/>
        <v>20000</v>
      </c>
      <c r="I45" s="13">
        <f t="shared" si="1"/>
        <v>33400</v>
      </c>
      <c r="J45" s="14">
        <f t="shared" si="2"/>
        <v>917800</v>
      </c>
      <c r="L45" s="33">
        <v>3.4</v>
      </c>
      <c r="M45" s="33">
        <v>3.59</v>
      </c>
      <c r="N45" s="34">
        <f t="shared" si="14"/>
        <v>260000</v>
      </c>
      <c r="O45" s="20"/>
      <c r="P45" s="20">
        <f t="shared" si="15"/>
        <v>13</v>
      </c>
      <c r="Q45" s="20">
        <f t="shared" si="16"/>
        <v>7</v>
      </c>
      <c r="R45" s="34" t="e">
        <f t="shared" si="17"/>
        <v>#VALUE!</v>
      </c>
      <c r="S45" s="20">
        <f t="shared" si="18"/>
        <v>6</v>
      </c>
      <c r="T45" s="21" t="e">
        <f t="shared" si="19"/>
        <v>#VALUE!</v>
      </c>
      <c r="U45" s="35">
        <f t="shared" si="20"/>
        <v>0.53846153846153844</v>
      </c>
      <c r="V45" s="23" t="e">
        <f t="shared" si="21"/>
        <v>#VALUE!</v>
      </c>
      <c r="W45" s="23" t="e">
        <f t="shared" si="22"/>
        <v>#VALUE!</v>
      </c>
      <c r="X45" s="36" t="e">
        <f t="shared" si="23"/>
        <v>#VALUE!</v>
      </c>
      <c r="Y45" s="20"/>
    </row>
    <row r="46" spans="1:25">
      <c r="A46" s="11" t="s">
        <v>86</v>
      </c>
      <c r="B46" s="41">
        <v>45874</v>
      </c>
      <c r="C46" s="39" t="s">
        <v>1476</v>
      </c>
      <c r="D46" s="39" t="s">
        <v>1436</v>
      </c>
      <c r="E46" s="39">
        <v>4.55</v>
      </c>
      <c r="F46" s="39" t="s">
        <v>19</v>
      </c>
      <c r="G46" s="39"/>
      <c r="H46" s="42">
        <f t="shared" si="0"/>
        <v>20000</v>
      </c>
      <c r="I46" s="13">
        <f t="shared" si="1"/>
        <v>-20000</v>
      </c>
      <c r="J46" s="14">
        <f t="shared" si="2"/>
        <v>897800</v>
      </c>
      <c r="L46" s="33">
        <v>3.6</v>
      </c>
      <c r="M46" s="33">
        <v>3.79</v>
      </c>
      <c r="N46" s="34">
        <f t="shared" si="14"/>
        <v>200000</v>
      </c>
      <c r="O46" s="20"/>
      <c r="P46" s="20">
        <f t="shared" si="15"/>
        <v>10</v>
      </c>
      <c r="Q46" s="20">
        <f t="shared" si="16"/>
        <v>2</v>
      </c>
      <c r="R46" s="34" t="e">
        <f t="shared" si="17"/>
        <v>#VALUE!</v>
      </c>
      <c r="S46" s="20">
        <f t="shared" si="18"/>
        <v>8</v>
      </c>
      <c r="T46" s="21" t="e">
        <f t="shared" si="19"/>
        <v>#VALUE!</v>
      </c>
      <c r="U46" s="35">
        <f t="shared" si="20"/>
        <v>0.2</v>
      </c>
      <c r="V46" s="23" t="e">
        <f t="shared" si="21"/>
        <v>#VALUE!</v>
      </c>
      <c r="W46" s="23" t="e">
        <f t="shared" si="22"/>
        <v>#VALUE!</v>
      </c>
      <c r="X46" s="36" t="e">
        <f t="shared" si="23"/>
        <v>#VALUE!</v>
      </c>
      <c r="Y46" s="20"/>
    </row>
    <row r="47" spans="1:25">
      <c r="A47" s="11" t="s">
        <v>87</v>
      </c>
      <c r="B47" s="41">
        <v>45874</v>
      </c>
      <c r="C47" s="39" t="s">
        <v>1477</v>
      </c>
      <c r="D47" s="43" t="s">
        <v>15</v>
      </c>
      <c r="E47" s="39">
        <v>2.02</v>
      </c>
      <c r="F47" s="39" t="s">
        <v>16</v>
      </c>
      <c r="G47" s="39"/>
      <c r="H47" s="42">
        <f t="shared" si="0"/>
        <v>20000</v>
      </c>
      <c r="I47" s="13">
        <f t="shared" si="1"/>
        <v>20400</v>
      </c>
      <c r="J47" s="14">
        <f t="shared" si="2"/>
        <v>918200</v>
      </c>
      <c r="L47" s="33">
        <v>3.8</v>
      </c>
      <c r="M47" s="33">
        <v>3.99</v>
      </c>
      <c r="N47" s="34">
        <f t="shared" si="14"/>
        <v>200000</v>
      </c>
      <c r="O47" s="20"/>
      <c r="P47" s="20">
        <f t="shared" si="15"/>
        <v>10</v>
      </c>
      <c r="Q47" s="20">
        <f t="shared" si="16"/>
        <v>5</v>
      </c>
      <c r="R47" s="34" t="e">
        <f t="shared" si="17"/>
        <v>#VALUE!</v>
      </c>
      <c r="S47" s="20">
        <f t="shared" si="18"/>
        <v>5</v>
      </c>
      <c r="T47" s="21" t="e">
        <f t="shared" si="19"/>
        <v>#VALUE!</v>
      </c>
      <c r="U47" s="35">
        <f t="shared" si="20"/>
        <v>0.5</v>
      </c>
      <c r="V47" s="23" t="e">
        <f t="shared" si="21"/>
        <v>#VALUE!</v>
      </c>
      <c r="W47" s="23" t="e">
        <f t="shared" si="22"/>
        <v>#VALUE!</v>
      </c>
      <c r="X47" s="36" t="e">
        <f t="shared" si="23"/>
        <v>#VALUE!</v>
      </c>
      <c r="Y47" s="20"/>
    </row>
    <row r="48" spans="1:25">
      <c r="A48" s="11" t="s">
        <v>89</v>
      </c>
      <c r="B48" s="41">
        <v>45874</v>
      </c>
      <c r="C48" s="39" t="s">
        <v>1477</v>
      </c>
      <c r="D48" s="43" t="s">
        <v>18</v>
      </c>
      <c r="E48" s="39">
        <v>4.2</v>
      </c>
      <c r="F48" s="39" t="s">
        <v>19</v>
      </c>
      <c r="G48" s="39"/>
      <c r="H48" s="42">
        <f t="shared" si="0"/>
        <v>20000</v>
      </c>
      <c r="I48" s="13">
        <f t="shared" si="1"/>
        <v>-20000</v>
      </c>
      <c r="J48" s="14">
        <f t="shared" si="2"/>
        <v>898200</v>
      </c>
      <c r="L48" s="33">
        <v>4</v>
      </c>
      <c r="M48" s="33">
        <v>4.1900000000000004</v>
      </c>
      <c r="N48" s="34">
        <f t="shared" si="14"/>
        <v>200000</v>
      </c>
      <c r="O48" s="20"/>
      <c r="P48" s="20">
        <f t="shared" si="15"/>
        <v>9</v>
      </c>
      <c r="Q48" s="20">
        <f t="shared" si="16"/>
        <v>4</v>
      </c>
      <c r="R48" s="34" t="e">
        <f t="shared" si="17"/>
        <v>#VALUE!</v>
      </c>
      <c r="S48" s="20">
        <f t="shared" si="18"/>
        <v>5</v>
      </c>
      <c r="T48" s="21" t="e">
        <f t="shared" si="19"/>
        <v>#VALUE!</v>
      </c>
      <c r="U48" s="35">
        <f t="shared" si="20"/>
        <v>0.44444444444444442</v>
      </c>
      <c r="V48" s="23" t="e">
        <f t="shared" si="21"/>
        <v>#VALUE!</v>
      </c>
      <c r="W48" s="23" t="e">
        <f t="shared" si="22"/>
        <v>#VALUE!</v>
      </c>
      <c r="X48" s="36" t="e">
        <f t="shared" si="23"/>
        <v>#VALUE!</v>
      </c>
      <c r="Y48" s="20"/>
    </row>
    <row r="49" spans="1:25">
      <c r="A49" s="11" t="s">
        <v>90</v>
      </c>
      <c r="B49" s="41">
        <v>45874</v>
      </c>
      <c r="C49" s="39" t="s">
        <v>1477</v>
      </c>
      <c r="D49" s="49" t="s">
        <v>88</v>
      </c>
      <c r="E49" s="39">
        <v>3.25</v>
      </c>
      <c r="F49" s="39" t="s">
        <v>19</v>
      </c>
      <c r="G49" s="39"/>
      <c r="H49" s="42">
        <f t="shared" si="0"/>
        <v>20000</v>
      </c>
      <c r="I49" s="13">
        <f t="shared" si="1"/>
        <v>-20000</v>
      </c>
      <c r="J49" s="14">
        <f t="shared" si="2"/>
        <v>878200</v>
      </c>
      <c r="L49" s="33">
        <v>4.2</v>
      </c>
      <c r="M49" s="33">
        <v>4.3899999999999997</v>
      </c>
      <c r="N49" s="34">
        <f t="shared" si="14"/>
        <v>180000</v>
      </c>
      <c r="O49" s="20"/>
      <c r="P49" s="20">
        <f t="shared" si="15"/>
        <v>9</v>
      </c>
      <c r="Q49" s="20">
        <f t="shared" si="16"/>
        <v>4</v>
      </c>
      <c r="R49" s="34" t="e">
        <f t="shared" si="17"/>
        <v>#VALUE!</v>
      </c>
      <c r="S49" s="20">
        <f t="shared" si="18"/>
        <v>5</v>
      </c>
      <c r="T49" s="21" t="e">
        <f t="shared" si="19"/>
        <v>#VALUE!</v>
      </c>
      <c r="U49" s="35">
        <f t="shared" si="20"/>
        <v>0.44444444444444442</v>
      </c>
      <c r="V49" s="23" t="e">
        <f t="shared" si="21"/>
        <v>#VALUE!</v>
      </c>
      <c r="W49" s="23" t="e">
        <f t="shared" si="22"/>
        <v>#VALUE!</v>
      </c>
      <c r="X49" s="36" t="e">
        <f t="shared" si="23"/>
        <v>#VALUE!</v>
      </c>
      <c r="Y49" s="20"/>
    </row>
    <row r="50" spans="1:25">
      <c r="A50" s="11" t="s">
        <v>91</v>
      </c>
      <c r="B50" s="41">
        <v>45874</v>
      </c>
      <c r="C50" s="39" t="s">
        <v>1477</v>
      </c>
      <c r="D50" s="49" t="s">
        <v>80</v>
      </c>
      <c r="E50" s="39">
        <v>5.5</v>
      </c>
      <c r="F50" s="39" t="s">
        <v>19</v>
      </c>
      <c r="G50" s="39"/>
      <c r="H50" s="42">
        <f t="shared" si="0"/>
        <v>20000</v>
      </c>
      <c r="I50" s="13">
        <f t="shared" si="1"/>
        <v>-20000</v>
      </c>
      <c r="J50" s="14">
        <f t="shared" si="2"/>
        <v>858200</v>
      </c>
      <c r="L50" s="33">
        <v>4.4000000000000004</v>
      </c>
      <c r="M50" s="33">
        <v>4.59</v>
      </c>
      <c r="N50" s="34">
        <f t="shared" si="14"/>
        <v>120000</v>
      </c>
      <c r="O50" s="20"/>
      <c r="P50" s="20">
        <f t="shared" si="15"/>
        <v>6</v>
      </c>
      <c r="Q50" s="20">
        <f t="shared" si="16"/>
        <v>2</v>
      </c>
      <c r="R50" s="34" t="e">
        <f t="shared" si="17"/>
        <v>#VALUE!</v>
      </c>
      <c r="S50" s="20">
        <f t="shared" si="18"/>
        <v>4</v>
      </c>
      <c r="T50" s="21" t="e">
        <f t="shared" si="19"/>
        <v>#VALUE!</v>
      </c>
      <c r="U50" s="35">
        <f t="shared" si="20"/>
        <v>0.33333333333333331</v>
      </c>
      <c r="V50" s="23" t="e">
        <f t="shared" si="21"/>
        <v>#VALUE!</v>
      </c>
      <c r="W50" s="23" t="e">
        <f t="shared" si="22"/>
        <v>#VALUE!</v>
      </c>
      <c r="X50" s="36" t="e">
        <f t="shared" si="23"/>
        <v>#VALUE!</v>
      </c>
      <c r="Y50" s="20"/>
    </row>
    <row r="51" spans="1:25">
      <c r="A51" s="11" t="s">
        <v>92</v>
      </c>
      <c r="B51" s="41">
        <v>45874</v>
      </c>
      <c r="C51" s="39" t="s">
        <v>1478</v>
      </c>
      <c r="D51" s="43" t="s">
        <v>15</v>
      </c>
      <c r="E51" s="39">
        <v>2.2799999999999998</v>
      </c>
      <c r="F51" s="39" t="s">
        <v>19</v>
      </c>
      <c r="G51" s="39"/>
      <c r="H51" s="42">
        <f t="shared" si="0"/>
        <v>20000</v>
      </c>
      <c r="I51" s="13">
        <f t="shared" si="1"/>
        <v>-20000</v>
      </c>
      <c r="J51" s="14">
        <f t="shared" si="2"/>
        <v>838200</v>
      </c>
      <c r="L51" s="33">
        <v>4.5999999999999996</v>
      </c>
      <c r="M51" s="33">
        <v>4.79</v>
      </c>
      <c r="N51" s="34">
        <f t="shared" si="14"/>
        <v>60000</v>
      </c>
      <c r="O51" s="20"/>
      <c r="P51" s="20">
        <f t="shared" si="15"/>
        <v>3</v>
      </c>
      <c r="Q51" s="20">
        <f t="shared" si="16"/>
        <v>1</v>
      </c>
      <c r="R51" s="34" t="e">
        <f t="shared" si="17"/>
        <v>#VALUE!</v>
      </c>
      <c r="S51" s="20">
        <f t="shared" si="18"/>
        <v>2</v>
      </c>
      <c r="T51" s="21" t="e">
        <f t="shared" si="19"/>
        <v>#VALUE!</v>
      </c>
      <c r="U51" s="35">
        <f t="shared" si="20"/>
        <v>0.33333333333333331</v>
      </c>
      <c r="V51" s="23" t="e">
        <f t="shared" si="21"/>
        <v>#VALUE!</v>
      </c>
      <c r="W51" s="23" t="e">
        <f t="shared" si="22"/>
        <v>#VALUE!</v>
      </c>
      <c r="X51" s="36" t="e">
        <f t="shared" si="23"/>
        <v>#VALUE!</v>
      </c>
      <c r="Y51" s="20"/>
    </row>
    <row r="52" spans="1:25">
      <c r="A52" s="11" t="s">
        <v>93</v>
      </c>
      <c r="B52" s="41">
        <v>45874</v>
      </c>
      <c r="C52" s="39" t="s">
        <v>1478</v>
      </c>
      <c r="D52" s="43" t="s">
        <v>18</v>
      </c>
      <c r="E52" s="39">
        <v>5</v>
      </c>
      <c r="F52" s="39" t="s">
        <v>19</v>
      </c>
      <c r="G52" s="39"/>
      <c r="H52" s="42">
        <f t="shared" si="0"/>
        <v>20000</v>
      </c>
      <c r="I52" s="13">
        <f t="shared" si="1"/>
        <v>-20000</v>
      </c>
      <c r="J52" s="14">
        <f t="shared" si="2"/>
        <v>818200</v>
      </c>
      <c r="L52" s="33">
        <v>4.8</v>
      </c>
      <c r="M52" s="33">
        <v>4.99</v>
      </c>
      <c r="N52" s="34">
        <f t="shared" si="14"/>
        <v>100000</v>
      </c>
      <c r="O52" s="20"/>
      <c r="P52" s="20">
        <f t="shared" si="15"/>
        <v>5</v>
      </c>
      <c r="Q52" s="20">
        <f t="shared" si="16"/>
        <v>1</v>
      </c>
      <c r="R52" s="34" t="e">
        <f t="shared" si="17"/>
        <v>#VALUE!</v>
      </c>
      <c r="S52" s="20">
        <f t="shared" si="18"/>
        <v>4</v>
      </c>
      <c r="T52" s="21" t="e">
        <f t="shared" si="19"/>
        <v>#VALUE!</v>
      </c>
      <c r="U52" s="35">
        <f t="shared" si="20"/>
        <v>0.2</v>
      </c>
      <c r="V52" s="23" t="e">
        <f t="shared" si="21"/>
        <v>#VALUE!</v>
      </c>
      <c r="W52" s="23" t="e">
        <f t="shared" si="22"/>
        <v>#VALUE!</v>
      </c>
      <c r="X52" s="36" t="e">
        <f t="shared" si="23"/>
        <v>#VALUE!</v>
      </c>
      <c r="Y52" s="20"/>
    </row>
    <row r="53" spans="1:25">
      <c r="A53" s="11" t="s">
        <v>94</v>
      </c>
      <c r="B53" s="41">
        <v>45874</v>
      </c>
      <c r="C53" s="39" t="s">
        <v>1478</v>
      </c>
      <c r="D53" s="49" t="s">
        <v>58</v>
      </c>
      <c r="E53" s="39">
        <v>2.44</v>
      </c>
      <c r="F53" s="39" t="s">
        <v>19</v>
      </c>
      <c r="G53" s="39"/>
      <c r="H53" s="42">
        <f t="shared" si="0"/>
        <v>20000</v>
      </c>
      <c r="I53" s="13">
        <f t="shared" si="1"/>
        <v>-20000</v>
      </c>
      <c r="J53" s="14">
        <f t="shared" si="2"/>
        <v>798200</v>
      </c>
      <c r="L53" s="33">
        <v>5</v>
      </c>
      <c r="M53" s="33">
        <v>5.19</v>
      </c>
      <c r="N53" s="34">
        <f t="shared" si="14"/>
        <v>100000</v>
      </c>
      <c r="O53" s="20"/>
      <c r="P53" s="20">
        <f t="shared" si="15"/>
        <v>5</v>
      </c>
      <c r="Q53" s="20">
        <f t="shared" si="16"/>
        <v>2</v>
      </c>
      <c r="R53" s="34" t="e">
        <f t="shared" si="17"/>
        <v>#VALUE!</v>
      </c>
      <c r="S53" s="20">
        <f t="shared" si="18"/>
        <v>3</v>
      </c>
      <c r="T53" s="21" t="e">
        <f t="shared" si="19"/>
        <v>#VALUE!</v>
      </c>
      <c r="U53" s="35">
        <f t="shared" si="20"/>
        <v>0.4</v>
      </c>
      <c r="V53" s="23" t="e">
        <f t="shared" si="21"/>
        <v>#VALUE!</v>
      </c>
      <c r="W53" s="23" t="e">
        <f t="shared" si="22"/>
        <v>#VALUE!</v>
      </c>
      <c r="X53" s="36" t="e">
        <f t="shared" si="23"/>
        <v>#VALUE!</v>
      </c>
      <c r="Y53" s="20"/>
    </row>
    <row r="54" spans="1:25">
      <c r="A54" s="11" t="s">
        <v>95</v>
      </c>
      <c r="B54" s="41">
        <v>45874</v>
      </c>
      <c r="C54" s="39" t="s">
        <v>1478</v>
      </c>
      <c r="D54" s="49" t="s">
        <v>88</v>
      </c>
      <c r="E54" s="39">
        <v>4.2</v>
      </c>
      <c r="F54" s="39" t="s">
        <v>19</v>
      </c>
      <c r="G54" s="39"/>
      <c r="H54" s="42">
        <f t="shared" si="0"/>
        <v>20000</v>
      </c>
      <c r="I54" s="13">
        <f t="shared" si="1"/>
        <v>-20000</v>
      </c>
      <c r="J54" s="14">
        <f t="shared" si="2"/>
        <v>778200</v>
      </c>
      <c r="L54" s="33">
        <v>5.2</v>
      </c>
      <c r="M54" s="33">
        <v>5.39</v>
      </c>
      <c r="N54" s="34">
        <f t="shared" si="14"/>
        <v>60000</v>
      </c>
      <c r="O54" s="20"/>
      <c r="P54" s="20">
        <f t="shared" si="15"/>
        <v>3</v>
      </c>
      <c r="Q54" s="20">
        <f t="shared" si="16"/>
        <v>0</v>
      </c>
      <c r="R54" s="34" t="e">
        <f t="shared" si="17"/>
        <v>#VALUE!</v>
      </c>
      <c r="S54" s="20">
        <f t="shared" si="18"/>
        <v>3</v>
      </c>
      <c r="T54" s="21" t="e">
        <f t="shared" si="19"/>
        <v>#VALUE!</v>
      </c>
      <c r="U54" s="35">
        <f t="shared" si="20"/>
        <v>0</v>
      </c>
      <c r="V54" s="23" t="e">
        <f t="shared" si="21"/>
        <v>#VALUE!</v>
      </c>
      <c r="W54" s="23" t="e">
        <f t="shared" si="22"/>
        <v>#VALUE!</v>
      </c>
      <c r="X54" s="36" t="e">
        <f t="shared" si="23"/>
        <v>#VALUE!</v>
      </c>
      <c r="Y54" s="20"/>
    </row>
    <row r="55" spans="1:25">
      <c r="A55" s="11" t="s">
        <v>96</v>
      </c>
      <c r="B55" s="41">
        <v>45874</v>
      </c>
      <c r="C55" s="39" t="s">
        <v>1479</v>
      </c>
      <c r="D55" s="43" t="s">
        <v>15</v>
      </c>
      <c r="E55" s="39">
        <v>3.5</v>
      </c>
      <c r="F55" s="39" t="s">
        <v>19</v>
      </c>
      <c r="G55" s="39"/>
      <c r="H55" s="42">
        <f t="shared" si="0"/>
        <v>20000</v>
      </c>
      <c r="I55" s="13">
        <f t="shared" si="1"/>
        <v>-20000</v>
      </c>
      <c r="J55" s="14">
        <f t="shared" si="2"/>
        <v>758200</v>
      </c>
      <c r="L55" s="17">
        <v>5.4</v>
      </c>
      <c r="M55" s="17">
        <v>9.99</v>
      </c>
      <c r="N55" s="34">
        <f t="shared" si="14"/>
        <v>600000</v>
      </c>
      <c r="O55" s="20"/>
      <c r="P55" s="20">
        <f t="shared" si="15"/>
        <v>30</v>
      </c>
      <c r="Q55" s="20">
        <f t="shared" si="16"/>
        <v>6</v>
      </c>
      <c r="R55" s="34" t="e">
        <f t="shared" si="17"/>
        <v>#VALUE!</v>
      </c>
      <c r="S55" s="20">
        <f t="shared" si="18"/>
        <v>24</v>
      </c>
      <c r="T55" s="21" t="e">
        <f t="shared" si="19"/>
        <v>#VALUE!</v>
      </c>
      <c r="U55" s="35">
        <f t="shared" si="20"/>
        <v>0.2</v>
      </c>
      <c r="V55" s="23" t="e">
        <f t="shared" si="21"/>
        <v>#VALUE!</v>
      </c>
      <c r="W55" s="23" t="e">
        <f t="shared" si="22"/>
        <v>#VALUE!</v>
      </c>
      <c r="X55" s="36" t="e">
        <f t="shared" si="23"/>
        <v>#VALUE!</v>
      </c>
      <c r="Y55" s="20"/>
    </row>
    <row r="56" spans="1:25">
      <c r="A56" s="11" t="s">
        <v>97</v>
      </c>
      <c r="B56" s="41">
        <v>45874</v>
      </c>
      <c r="C56" s="39" t="s">
        <v>1479</v>
      </c>
      <c r="D56" s="49" t="s">
        <v>26</v>
      </c>
      <c r="E56" s="39">
        <v>2.4300000000000002</v>
      </c>
      <c r="F56" s="39" t="s">
        <v>19</v>
      </c>
      <c r="G56" s="39"/>
      <c r="H56" s="42">
        <f t="shared" si="0"/>
        <v>20000</v>
      </c>
      <c r="I56" s="13">
        <f t="shared" si="1"/>
        <v>-20000</v>
      </c>
      <c r="J56" s="14">
        <f t="shared" si="2"/>
        <v>738200</v>
      </c>
      <c r="L56" s="17">
        <v>10</v>
      </c>
      <c r="M56" s="17">
        <v>19.989999999999998</v>
      </c>
      <c r="N56" s="34">
        <f t="shared" si="14"/>
        <v>500000</v>
      </c>
      <c r="O56" s="20"/>
      <c r="P56" s="20">
        <f t="shared" si="15"/>
        <v>25</v>
      </c>
      <c r="Q56" s="20">
        <f t="shared" si="16"/>
        <v>1</v>
      </c>
      <c r="R56" s="34" t="e">
        <f t="shared" si="17"/>
        <v>#VALUE!</v>
      </c>
      <c r="S56" s="20">
        <f t="shared" si="18"/>
        <v>24</v>
      </c>
      <c r="T56" s="21" t="e">
        <f t="shared" si="19"/>
        <v>#VALUE!</v>
      </c>
      <c r="U56" s="35">
        <f t="shared" si="20"/>
        <v>0.04</v>
      </c>
      <c r="V56" s="23" t="e">
        <f t="shared" si="21"/>
        <v>#VALUE!</v>
      </c>
      <c r="W56" s="23" t="e">
        <f t="shared" si="22"/>
        <v>#VALUE!</v>
      </c>
      <c r="X56" s="36" t="e">
        <f t="shared" si="23"/>
        <v>#VALUE!</v>
      </c>
      <c r="Y56" s="20"/>
    </row>
    <row r="57" spans="1:25">
      <c r="A57" s="11" t="s">
        <v>98</v>
      </c>
      <c r="B57" s="41">
        <v>45874</v>
      </c>
      <c r="C57" s="39" t="s">
        <v>1480</v>
      </c>
      <c r="D57" s="43" t="s">
        <v>15</v>
      </c>
      <c r="E57" s="39">
        <v>2.7</v>
      </c>
      <c r="F57" s="39" t="s">
        <v>16</v>
      </c>
      <c r="G57" s="39"/>
      <c r="H57" s="42">
        <f t="shared" si="0"/>
        <v>20000</v>
      </c>
      <c r="I57" s="13">
        <f t="shared" si="1"/>
        <v>34000</v>
      </c>
      <c r="J57" s="14">
        <f t="shared" si="2"/>
        <v>772200</v>
      </c>
      <c r="L57" s="17">
        <v>20</v>
      </c>
      <c r="M57" s="17">
        <v>40</v>
      </c>
      <c r="N57" s="34">
        <f t="shared" si="14"/>
        <v>0</v>
      </c>
      <c r="O57" s="20"/>
      <c r="P57" s="20">
        <f t="shared" si="15"/>
        <v>0</v>
      </c>
      <c r="Q57" s="20">
        <f t="shared" si="16"/>
        <v>0</v>
      </c>
      <c r="R57" s="34" t="e">
        <f t="shared" si="17"/>
        <v>#VALUE!</v>
      </c>
      <c r="S57" s="20">
        <f t="shared" si="18"/>
        <v>0</v>
      </c>
      <c r="T57" s="21" t="e">
        <f t="shared" si="19"/>
        <v>#VALUE!</v>
      </c>
      <c r="U57" s="35" t="str">
        <f t="shared" si="20"/>
        <v/>
      </c>
      <c r="V57" s="23" t="e">
        <f t="shared" si="21"/>
        <v>#VALUE!</v>
      </c>
      <c r="W57" s="23" t="e">
        <f t="shared" si="22"/>
        <v>#VALUE!</v>
      </c>
      <c r="X57" s="36" t="str">
        <f t="shared" si="23"/>
        <v/>
      </c>
      <c r="Y57" s="20"/>
    </row>
    <row r="58" spans="1:25">
      <c r="A58" s="11" t="s">
        <v>99</v>
      </c>
      <c r="B58" s="41">
        <v>45874</v>
      </c>
      <c r="C58" s="39" t="s">
        <v>1480</v>
      </c>
      <c r="D58" s="49" t="s">
        <v>26</v>
      </c>
      <c r="E58" s="39">
        <v>1.85</v>
      </c>
      <c r="F58" s="39" t="s">
        <v>16</v>
      </c>
      <c r="G58" s="52">
        <v>1.72</v>
      </c>
      <c r="H58" s="42">
        <f t="shared" si="0"/>
        <v>20000</v>
      </c>
      <c r="I58" s="13">
        <f t="shared" si="1"/>
        <v>14400</v>
      </c>
      <c r="J58" s="14">
        <f t="shared" si="2"/>
        <v>786600</v>
      </c>
      <c r="L58" s="31" t="s">
        <v>69</v>
      </c>
      <c r="M58" s="31"/>
      <c r="N58" s="37">
        <f>SUM(N34:N57)</f>
        <v>11060000</v>
      </c>
      <c r="O58" s="37"/>
      <c r="P58" s="37">
        <f>SUM(P34:P57)</f>
        <v>548</v>
      </c>
      <c r="Q58" s="37">
        <f>SUM(Q34:Q57)</f>
        <v>246</v>
      </c>
      <c r="R58" s="37" t="e">
        <f>SUM(R34:R57)</f>
        <v>#VALUE!</v>
      </c>
      <c r="S58" s="37">
        <f>SUM(S34:S57)</f>
        <v>302</v>
      </c>
      <c r="T58" s="29" t="e">
        <f>SUM(T34:T57)</f>
        <v>#VALUE!</v>
      </c>
      <c r="U58" s="30">
        <f>Q58/P58</f>
        <v>0.4489051094890511</v>
      </c>
      <c r="V58" s="37" t="e">
        <f>SUM(V34:V57)</f>
        <v>#VALUE!</v>
      </c>
      <c r="W58" s="37" t="e">
        <f>SUM(W34:W57)</f>
        <v>#VALUE!</v>
      </c>
      <c r="X58" s="36" t="e">
        <f t="shared" si="23"/>
        <v>#VALUE!</v>
      </c>
    </row>
    <row r="59" spans="1:25">
      <c r="A59" s="11" t="s">
        <v>100</v>
      </c>
      <c r="B59" s="41">
        <v>45874</v>
      </c>
      <c r="C59" s="39" t="s">
        <v>1481</v>
      </c>
      <c r="D59" s="43" t="s">
        <v>15</v>
      </c>
      <c r="E59" s="39">
        <v>2.25</v>
      </c>
      <c r="F59" s="39" t="s">
        <v>16</v>
      </c>
      <c r="G59" s="39"/>
      <c r="H59" s="42">
        <f t="shared" si="0"/>
        <v>20000</v>
      </c>
      <c r="I59" s="13">
        <f t="shared" si="1"/>
        <v>25000</v>
      </c>
      <c r="J59" s="14">
        <f t="shared" si="2"/>
        <v>811600</v>
      </c>
    </row>
    <row r="60" spans="1:25">
      <c r="A60" s="11" t="s">
        <v>101</v>
      </c>
      <c r="B60" s="41">
        <v>45874</v>
      </c>
      <c r="C60" s="39" t="s">
        <v>1481</v>
      </c>
      <c r="D60" s="49" t="s">
        <v>21</v>
      </c>
      <c r="E60" s="39">
        <v>1.72</v>
      </c>
      <c r="F60" s="39" t="s">
        <v>16</v>
      </c>
      <c r="G60" s="52">
        <v>1.64</v>
      </c>
      <c r="H60" s="42">
        <f t="shared" si="0"/>
        <v>20000</v>
      </c>
      <c r="I60" s="13">
        <f t="shared" si="1"/>
        <v>12799.999999999998</v>
      </c>
      <c r="J60" s="14">
        <f t="shared" si="2"/>
        <v>824400</v>
      </c>
    </row>
    <row r="61" spans="1:25">
      <c r="A61" s="11" t="s">
        <v>102</v>
      </c>
      <c r="B61" s="41">
        <v>45874</v>
      </c>
      <c r="C61" s="39" t="s">
        <v>1482</v>
      </c>
      <c r="D61" s="43" t="s">
        <v>15</v>
      </c>
      <c r="E61" s="39">
        <v>1.93</v>
      </c>
      <c r="F61" s="39" t="s">
        <v>16</v>
      </c>
      <c r="G61" s="52">
        <v>1.76</v>
      </c>
      <c r="H61" s="42">
        <f t="shared" si="0"/>
        <v>20000</v>
      </c>
      <c r="I61" s="13">
        <f t="shared" si="1"/>
        <v>15200</v>
      </c>
      <c r="J61" s="14">
        <f t="shared" si="2"/>
        <v>839600</v>
      </c>
    </row>
    <row r="62" spans="1:25">
      <c r="A62" s="11" t="s">
        <v>103</v>
      </c>
      <c r="B62" s="41">
        <v>45874</v>
      </c>
      <c r="C62" s="39" t="s">
        <v>1482</v>
      </c>
      <c r="D62" s="49" t="s">
        <v>58</v>
      </c>
      <c r="E62" s="39">
        <v>1.84</v>
      </c>
      <c r="F62" s="39" t="s">
        <v>19</v>
      </c>
      <c r="G62" s="39"/>
      <c r="H62" s="42">
        <f t="shared" si="0"/>
        <v>20000</v>
      </c>
      <c r="I62" s="13">
        <f t="shared" si="1"/>
        <v>-20000</v>
      </c>
      <c r="J62" s="14">
        <f t="shared" si="2"/>
        <v>819600</v>
      </c>
    </row>
    <row r="63" spans="1:25">
      <c r="A63" s="11" t="s">
        <v>104</v>
      </c>
      <c r="B63" s="41">
        <v>45874</v>
      </c>
      <c r="C63" s="39" t="s">
        <v>1483</v>
      </c>
      <c r="D63" s="43" t="s">
        <v>15</v>
      </c>
      <c r="E63" s="39">
        <v>2.44</v>
      </c>
      <c r="F63" s="39" t="s">
        <v>19</v>
      </c>
      <c r="G63" s="39"/>
      <c r="H63" s="42">
        <f t="shared" si="0"/>
        <v>20000</v>
      </c>
      <c r="I63" s="13">
        <f t="shared" si="1"/>
        <v>-20000</v>
      </c>
      <c r="J63" s="14">
        <f t="shared" si="2"/>
        <v>799600</v>
      </c>
    </row>
    <row r="64" spans="1:25">
      <c r="A64" s="11" t="s">
        <v>105</v>
      </c>
      <c r="B64" s="41">
        <v>45874</v>
      </c>
      <c r="C64" s="39" t="s">
        <v>1483</v>
      </c>
      <c r="D64" s="49" t="s">
        <v>21</v>
      </c>
      <c r="E64" s="39">
        <v>1.83</v>
      </c>
      <c r="F64" s="39" t="s">
        <v>19</v>
      </c>
      <c r="G64" s="39"/>
      <c r="H64" s="42">
        <f t="shared" si="0"/>
        <v>20000</v>
      </c>
      <c r="I64" s="13">
        <f t="shared" si="1"/>
        <v>-20000</v>
      </c>
      <c r="J64" s="14">
        <f t="shared" si="2"/>
        <v>779600</v>
      </c>
    </row>
    <row r="65" spans="1:10">
      <c r="A65" s="11" t="s">
        <v>106</v>
      </c>
      <c r="B65" s="41">
        <v>45874</v>
      </c>
      <c r="C65" s="39" t="s">
        <v>1475</v>
      </c>
      <c r="D65" s="43" t="s">
        <v>15</v>
      </c>
      <c r="E65" s="39">
        <v>2.58</v>
      </c>
      <c r="F65" s="39" t="s">
        <v>19</v>
      </c>
      <c r="G65" s="39"/>
      <c r="H65" s="42">
        <f t="shared" si="0"/>
        <v>20000</v>
      </c>
      <c r="I65" s="13">
        <f t="shared" si="1"/>
        <v>-20000</v>
      </c>
      <c r="J65" s="14">
        <f t="shared" si="2"/>
        <v>759600</v>
      </c>
    </row>
    <row r="66" spans="1:10">
      <c r="A66" s="11" t="s">
        <v>107</v>
      </c>
      <c r="B66" s="41">
        <v>45874</v>
      </c>
      <c r="C66" s="39" t="s">
        <v>1475</v>
      </c>
      <c r="D66" s="43" t="s">
        <v>18</v>
      </c>
      <c r="E66" s="39">
        <v>6</v>
      </c>
      <c r="F66" s="39" t="s">
        <v>19</v>
      </c>
      <c r="G66" s="39"/>
      <c r="H66" s="42">
        <f t="shared" si="0"/>
        <v>20000</v>
      </c>
      <c r="I66" s="13">
        <f t="shared" si="1"/>
        <v>-20000</v>
      </c>
      <c r="J66" s="14">
        <f t="shared" si="2"/>
        <v>739600</v>
      </c>
    </row>
    <row r="67" spans="1:10" ht="15" thickBot="1">
      <c r="A67" s="11" t="s">
        <v>108</v>
      </c>
      <c r="B67" s="54">
        <v>45874</v>
      </c>
      <c r="C67" s="40" t="s">
        <v>1475</v>
      </c>
      <c r="D67" s="50" t="s">
        <v>58</v>
      </c>
      <c r="E67" s="40">
        <v>2.85</v>
      </c>
      <c r="F67" s="40" t="s">
        <v>19</v>
      </c>
      <c r="G67" s="40"/>
      <c r="H67" s="42">
        <f t="shared" si="0"/>
        <v>20000</v>
      </c>
      <c r="I67" s="13">
        <f t="shared" si="1"/>
        <v>-20000</v>
      </c>
      <c r="J67" s="14">
        <f t="shared" si="2"/>
        <v>719600</v>
      </c>
    </row>
    <row r="68" spans="1:10" ht="15" thickTop="1">
      <c r="A68" s="11" t="s">
        <v>109</v>
      </c>
      <c r="B68" s="41">
        <v>45875</v>
      </c>
      <c r="C68" s="39" t="s">
        <v>1484</v>
      </c>
      <c r="D68" s="49" t="s">
        <v>88</v>
      </c>
      <c r="E68" s="39">
        <v>3.05</v>
      </c>
      <c r="F68" s="39" t="s">
        <v>19</v>
      </c>
      <c r="G68" s="39"/>
      <c r="H68" s="42">
        <f t="shared" si="0"/>
        <v>20000</v>
      </c>
      <c r="I68" s="13">
        <f t="shared" si="1"/>
        <v>-20000</v>
      </c>
      <c r="J68" s="14">
        <f t="shared" si="2"/>
        <v>699600</v>
      </c>
    </row>
    <row r="69" spans="1:10">
      <c r="A69" s="11" t="s">
        <v>110</v>
      </c>
      <c r="B69" s="41">
        <v>45875</v>
      </c>
      <c r="C69" s="39" t="s">
        <v>1484</v>
      </c>
      <c r="D69" s="49" t="s">
        <v>58</v>
      </c>
      <c r="E69" s="39">
        <v>1.95</v>
      </c>
      <c r="F69" s="39" t="s">
        <v>19</v>
      </c>
      <c r="G69" s="39"/>
      <c r="H69" s="42">
        <f t="shared" ref="H69:H132" si="24">$C$3</f>
        <v>20000</v>
      </c>
      <c r="I69" s="13">
        <f t="shared" ref="I69:I132" si="25">IF(G69&lt;&gt;"",IF(F69="nyertes",(G69-1)*H69,H69*(-1)),IF(F69="nyertes",(E69-1)*H69,H69*(-1)))</f>
        <v>-20000</v>
      </c>
      <c r="J69" s="14">
        <f t="shared" si="2"/>
        <v>679600</v>
      </c>
    </row>
    <row r="70" spans="1:10">
      <c r="A70" s="11" t="s">
        <v>111</v>
      </c>
      <c r="B70" s="41">
        <v>45875</v>
      </c>
      <c r="C70" s="39" t="s">
        <v>1485</v>
      </c>
      <c r="D70" s="49" t="s">
        <v>26</v>
      </c>
      <c r="E70" s="39">
        <v>2</v>
      </c>
      <c r="F70" s="39" t="s">
        <v>19</v>
      </c>
      <c r="G70" s="39"/>
      <c r="H70" s="42">
        <f t="shared" si="24"/>
        <v>20000</v>
      </c>
      <c r="I70" s="13">
        <f t="shared" si="25"/>
        <v>-20000</v>
      </c>
      <c r="J70" s="14">
        <f t="shared" ref="J70:J133" si="26">J69+I70</f>
        <v>659600</v>
      </c>
    </row>
    <row r="71" spans="1:10">
      <c r="A71" s="11" t="s">
        <v>112</v>
      </c>
      <c r="B71" s="41">
        <v>45875</v>
      </c>
      <c r="C71" s="39" t="s">
        <v>1486</v>
      </c>
      <c r="D71" s="49" t="s">
        <v>23</v>
      </c>
      <c r="E71" s="39">
        <v>1.71</v>
      </c>
      <c r="F71" s="39" t="s">
        <v>16</v>
      </c>
      <c r="G71" s="39"/>
      <c r="H71" s="42">
        <f t="shared" si="24"/>
        <v>20000</v>
      </c>
      <c r="I71" s="13">
        <f t="shared" si="25"/>
        <v>14200</v>
      </c>
      <c r="J71" s="14">
        <f t="shared" si="26"/>
        <v>673800</v>
      </c>
    </row>
    <row r="72" spans="1:10">
      <c r="A72" s="11" t="s">
        <v>113</v>
      </c>
      <c r="B72" s="41">
        <v>45875</v>
      </c>
      <c r="C72" s="39" t="s">
        <v>1487</v>
      </c>
      <c r="D72" s="49" t="s">
        <v>26</v>
      </c>
      <c r="E72" s="39">
        <v>1.67</v>
      </c>
      <c r="F72" s="39" t="s">
        <v>19</v>
      </c>
      <c r="G72" s="39"/>
      <c r="H72" s="42">
        <f t="shared" si="24"/>
        <v>20000</v>
      </c>
      <c r="I72" s="13">
        <f t="shared" si="25"/>
        <v>-20000</v>
      </c>
      <c r="J72" s="14">
        <f t="shared" si="26"/>
        <v>653800</v>
      </c>
    </row>
    <row r="73" spans="1:10">
      <c r="A73" s="11" t="s">
        <v>114</v>
      </c>
      <c r="B73" s="41">
        <v>45875</v>
      </c>
      <c r="C73" s="39" t="s">
        <v>1488</v>
      </c>
      <c r="D73" s="49" t="s">
        <v>58</v>
      </c>
      <c r="E73" s="39">
        <v>2.0499999999999998</v>
      </c>
      <c r="F73" s="39" t="s">
        <v>16</v>
      </c>
      <c r="G73" s="39"/>
      <c r="H73" s="42">
        <f t="shared" si="24"/>
        <v>20000</v>
      </c>
      <c r="I73" s="13">
        <f t="shared" si="25"/>
        <v>20999.999999999996</v>
      </c>
      <c r="J73" s="14">
        <f t="shared" si="26"/>
        <v>674800</v>
      </c>
    </row>
    <row r="74" spans="1:10">
      <c r="A74" s="11" t="s">
        <v>116</v>
      </c>
      <c r="B74" s="41">
        <v>45875</v>
      </c>
      <c r="C74" s="39" t="s">
        <v>1489</v>
      </c>
      <c r="D74" s="49" t="s">
        <v>26</v>
      </c>
      <c r="E74" s="39">
        <v>1.68</v>
      </c>
      <c r="F74" s="39" t="s">
        <v>16</v>
      </c>
      <c r="G74" s="39"/>
      <c r="H74" s="42">
        <f t="shared" si="24"/>
        <v>20000</v>
      </c>
      <c r="I74" s="13">
        <f t="shared" si="25"/>
        <v>13599.999999999998</v>
      </c>
      <c r="J74" s="14">
        <f t="shared" si="26"/>
        <v>688400</v>
      </c>
    </row>
    <row r="75" spans="1:10">
      <c r="A75" s="11" t="s">
        <v>117</v>
      </c>
      <c r="B75" s="41">
        <v>45875</v>
      </c>
      <c r="C75" s="39" t="s">
        <v>1490</v>
      </c>
      <c r="D75" s="49" t="s">
        <v>26</v>
      </c>
      <c r="E75" s="39">
        <v>1.97</v>
      </c>
      <c r="F75" s="39" t="s">
        <v>19</v>
      </c>
      <c r="G75" s="39"/>
      <c r="H75" s="42">
        <f t="shared" si="24"/>
        <v>20000</v>
      </c>
      <c r="I75" s="13">
        <f t="shared" si="25"/>
        <v>-20000</v>
      </c>
      <c r="J75" s="14">
        <f t="shared" si="26"/>
        <v>668400</v>
      </c>
    </row>
    <row r="76" spans="1:10">
      <c r="A76" s="11" t="s">
        <v>118</v>
      </c>
      <c r="B76" s="41">
        <v>45875</v>
      </c>
      <c r="C76" s="39" t="s">
        <v>1490</v>
      </c>
      <c r="D76" s="49" t="s">
        <v>58</v>
      </c>
      <c r="E76" s="39">
        <v>3.3</v>
      </c>
      <c r="F76" s="39" t="s">
        <v>19</v>
      </c>
      <c r="G76" s="39"/>
      <c r="H76" s="42">
        <f t="shared" si="24"/>
        <v>20000</v>
      </c>
      <c r="I76" s="13">
        <f t="shared" si="25"/>
        <v>-20000</v>
      </c>
      <c r="J76" s="14">
        <f t="shared" si="26"/>
        <v>648400</v>
      </c>
    </row>
    <row r="77" spans="1:10">
      <c r="A77" s="11" t="s">
        <v>119</v>
      </c>
      <c r="B77" s="41">
        <v>45875</v>
      </c>
      <c r="C77" s="39" t="s">
        <v>1491</v>
      </c>
      <c r="D77" s="49" t="s">
        <v>21</v>
      </c>
      <c r="E77" s="39">
        <v>1.69</v>
      </c>
      <c r="F77" s="39" t="s">
        <v>16</v>
      </c>
      <c r="G77" s="39"/>
      <c r="H77" s="42">
        <f t="shared" si="24"/>
        <v>20000</v>
      </c>
      <c r="I77" s="13">
        <f t="shared" si="25"/>
        <v>13799.999999999998</v>
      </c>
      <c r="J77" s="14">
        <f t="shared" si="26"/>
        <v>662200</v>
      </c>
    </row>
    <row r="78" spans="1:10">
      <c r="A78" s="11" t="s">
        <v>120</v>
      </c>
      <c r="B78" s="41">
        <v>45875</v>
      </c>
      <c r="C78" s="39" t="s">
        <v>1492</v>
      </c>
      <c r="D78" s="49" t="s">
        <v>21</v>
      </c>
      <c r="E78" s="39">
        <v>1.67</v>
      </c>
      <c r="F78" s="39" t="s">
        <v>16</v>
      </c>
      <c r="G78" s="39"/>
      <c r="H78" s="42">
        <f t="shared" si="24"/>
        <v>20000</v>
      </c>
      <c r="I78" s="13">
        <f t="shared" si="25"/>
        <v>13399.999999999998</v>
      </c>
      <c r="J78" s="14">
        <f t="shared" si="26"/>
        <v>675600</v>
      </c>
    </row>
    <row r="79" spans="1:10">
      <c r="A79" s="11" t="s">
        <v>121</v>
      </c>
      <c r="B79" s="41">
        <v>45875</v>
      </c>
      <c r="C79" s="39" t="s">
        <v>1493</v>
      </c>
      <c r="D79" s="49" t="s">
        <v>21</v>
      </c>
      <c r="E79" s="39">
        <v>1.74</v>
      </c>
      <c r="F79" s="39" t="s">
        <v>16</v>
      </c>
      <c r="G79" s="52">
        <v>1.37</v>
      </c>
      <c r="H79" s="42">
        <f t="shared" si="24"/>
        <v>20000</v>
      </c>
      <c r="I79" s="13">
        <f t="shared" si="25"/>
        <v>7400.0000000000018</v>
      </c>
      <c r="J79" s="14">
        <f t="shared" si="26"/>
        <v>683000</v>
      </c>
    </row>
    <row r="80" spans="1:10">
      <c r="A80" s="11" t="s">
        <v>122</v>
      </c>
      <c r="B80" s="41">
        <v>45875</v>
      </c>
      <c r="C80" s="39" t="s">
        <v>1494</v>
      </c>
      <c r="D80" s="49" t="s">
        <v>26</v>
      </c>
      <c r="E80" s="39">
        <v>1.67</v>
      </c>
      <c r="F80" s="39" t="s">
        <v>16</v>
      </c>
      <c r="G80" s="39"/>
      <c r="H80" s="42">
        <f t="shared" si="24"/>
        <v>20000</v>
      </c>
      <c r="I80" s="13">
        <f t="shared" si="25"/>
        <v>13399.999999999998</v>
      </c>
      <c r="J80" s="14">
        <f t="shared" si="26"/>
        <v>696400</v>
      </c>
    </row>
    <row r="81" spans="1:10">
      <c r="A81" s="11" t="s">
        <v>123</v>
      </c>
      <c r="B81" s="41">
        <v>45875</v>
      </c>
      <c r="C81" s="39" t="s">
        <v>1495</v>
      </c>
      <c r="D81" s="49" t="s">
        <v>21</v>
      </c>
      <c r="E81" s="39">
        <v>1.88</v>
      </c>
      <c r="F81" s="39" t="s">
        <v>19</v>
      </c>
      <c r="G81" s="39"/>
      <c r="H81" s="42">
        <f t="shared" si="24"/>
        <v>20000</v>
      </c>
      <c r="I81" s="13">
        <f t="shared" si="25"/>
        <v>-20000</v>
      </c>
      <c r="J81" s="14">
        <f t="shared" si="26"/>
        <v>676400</v>
      </c>
    </row>
    <row r="82" spans="1:10">
      <c r="A82" s="11" t="s">
        <v>124</v>
      </c>
      <c r="B82" s="41">
        <v>45875</v>
      </c>
      <c r="C82" s="39" t="s">
        <v>1488</v>
      </c>
      <c r="D82" s="49" t="s">
        <v>1439</v>
      </c>
      <c r="E82" s="39">
        <v>1.76</v>
      </c>
      <c r="F82" s="39" t="s">
        <v>16</v>
      </c>
      <c r="G82" s="52">
        <v>1.38</v>
      </c>
      <c r="H82" s="42">
        <f t="shared" si="24"/>
        <v>20000</v>
      </c>
      <c r="I82" s="13">
        <f t="shared" si="25"/>
        <v>7599.9999999999982</v>
      </c>
      <c r="J82" s="14">
        <f t="shared" si="26"/>
        <v>684000</v>
      </c>
    </row>
    <row r="83" spans="1:10">
      <c r="A83" s="11" t="s">
        <v>125</v>
      </c>
      <c r="B83" s="41">
        <v>45875</v>
      </c>
      <c r="C83" s="39" t="s">
        <v>1488</v>
      </c>
      <c r="D83" s="49" t="s">
        <v>1430</v>
      </c>
      <c r="E83" s="39">
        <v>2.33</v>
      </c>
      <c r="F83" s="39" t="s">
        <v>16</v>
      </c>
      <c r="G83" s="57">
        <v>1</v>
      </c>
      <c r="H83" s="42">
        <f t="shared" si="24"/>
        <v>20000</v>
      </c>
      <c r="I83" s="13">
        <f t="shared" si="25"/>
        <v>0</v>
      </c>
      <c r="J83" s="14">
        <f t="shared" si="26"/>
        <v>684000</v>
      </c>
    </row>
    <row r="84" spans="1:10">
      <c r="A84" s="11" t="s">
        <v>126</v>
      </c>
      <c r="B84" s="41">
        <v>45875</v>
      </c>
      <c r="C84" s="39" t="s">
        <v>1496</v>
      </c>
      <c r="D84" s="49" t="s">
        <v>88</v>
      </c>
      <c r="E84" s="39">
        <v>3.1</v>
      </c>
      <c r="F84" s="39" t="s">
        <v>16</v>
      </c>
      <c r="G84" s="39"/>
      <c r="H84" s="42">
        <f t="shared" si="24"/>
        <v>20000</v>
      </c>
      <c r="I84" s="13">
        <f t="shared" si="25"/>
        <v>42000</v>
      </c>
      <c r="J84" s="14">
        <f t="shared" si="26"/>
        <v>726000</v>
      </c>
    </row>
    <row r="85" spans="1:10">
      <c r="A85" s="11" t="s">
        <v>127</v>
      </c>
      <c r="B85" s="41">
        <v>45875</v>
      </c>
      <c r="C85" s="39" t="s">
        <v>1496</v>
      </c>
      <c r="D85" s="49" t="s">
        <v>80</v>
      </c>
      <c r="E85" s="39">
        <v>6.33</v>
      </c>
      <c r="F85" s="39" t="s">
        <v>19</v>
      </c>
      <c r="G85" s="39"/>
      <c r="H85" s="42">
        <f t="shared" si="24"/>
        <v>20000</v>
      </c>
      <c r="I85" s="13">
        <f t="shared" si="25"/>
        <v>-20000</v>
      </c>
      <c r="J85" s="14">
        <f t="shared" si="26"/>
        <v>706000</v>
      </c>
    </row>
    <row r="86" spans="1:10">
      <c r="A86" s="11" t="s">
        <v>128</v>
      </c>
      <c r="B86" s="41">
        <v>45875</v>
      </c>
      <c r="C86" s="39" t="s">
        <v>1497</v>
      </c>
      <c r="D86" s="43" t="s">
        <v>15</v>
      </c>
      <c r="E86" s="39">
        <v>3</v>
      </c>
      <c r="F86" s="39" t="s">
        <v>16</v>
      </c>
      <c r="G86" s="39"/>
      <c r="H86" s="42">
        <f t="shared" si="24"/>
        <v>20000</v>
      </c>
      <c r="I86" s="13">
        <f t="shared" si="25"/>
        <v>40000</v>
      </c>
      <c r="J86" s="14">
        <f t="shared" si="26"/>
        <v>746000</v>
      </c>
    </row>
    <row r="87" spans="1:10">
      <c r="A87" s="38" t="s">
        <v>129</v>
      </c>
      <c r="B87" s="41">
        <v>45875</v>
      </c>
      <c r="C87" s="39" t="s">
        <v>1497</v>
      </c>
      <c r="D87" s="49" t="s">
        <v>26</v>
      </c>
      <c r="E87" s="39">
        <v>2.0499999999999998</v>
      </c>
      <c r="F87" s="39" t="s">
        <v>19</v>
      </c>
      <c r="G87" s="39"/>
      <c r="H87" s="42">
        <f t="shared" si="24"/>
        <v>20000</v>
      </c>
      <c r="I87" s="13">
        <f t="shared" si="25"/>
        <v>-20000</v>
      </c>
      <c r="J87" s="14">
        <f t="shared" si="26"/>
        <v>726000</v>
      </c>
    </row>
    <row r="88" spans="1:10">
      <c r="A88" s="11" t="s">
        <v>130</v>
      </c>
      <c r="B88" s="41">
        <v>45875</v>
      </c>
      <c r="C88" s="39" t="s">
        <v>1498</v>
      </c>
      <c r="D88" s="43" t="s">
        <v>15</v>
      </c>
      <c r="E88" s="39">
        <v>2.8</v>
      </c>
      <c r="F88" s="39" t="s">
        <v>19</v>
      </c>
      <c r="G88" s="39"/>
      <c r="H88" s="42">
        <f t="shared" si="24"/>
        <v>20000</v>
      </c>
      <c r="I88" s="13">
        <f t="shared" si="25"/>
        <v>-20000</v>
      </c>
      <c r="J88" s="14">
        <f t="shared" si="26"/>
        <v>706000</v>
      </c>
    </row>
    <row r="89" spans="1:10">
      <c r="A89" s="11" t="s">
        <v>131</v>
      </c>
      <c r="B89" s="41">
        <v>45875</v>
      </c>
      <c r="C89" s="39" t="s">
        <v>1498</v>
      </c>
      <c r="D89" s="49" t="s">
        <v>26</v>
      </c>
      <c r="E89" s="39">
        <v>1.95</v>
      </c>
      <c r="F89" s="39" t="s">
        <v>16</v>
      </c>
      <c r="G89" s="39"/>
      <c r="H89" s="42">
        <f t="shared" si="24"/>
        <v>20000</v>
      </c>
      <c r="I89" s="13">
        <f t="shared" si="25"/>
        <v>19000</v>
      </c>
      <c r="J89" s="14">
        <f t="shared" si="26"/>
        <v>725000</v>
      </c>
    </row>
    <row r="90" spans="1:10">
      <c r="A90" s="11" t="s">
        <v>132</v>
      </c>
      <c r="B90" s="41">
        <v>45875</v>
      </c>
      <c r="C90" s="39" t="s">
        <v>1498</v>
      </c>
      <c r="D90" s="49" t="s">
        <v>58</v>
      </c>
      <c r="E90" s="39">
        <v>3.3</v>
      </c>
      <c r="F90" s="39" t="s">
        <v>16</v>
      </c>
      <c r="G90" s="39"/>
      <c r="H90" s="42">
        <f t="shared" si="24"/>
        <v>20000</v>
      </c>
      <c r="I90" s="13">
        <f t="shared" si="25"/>
        <v>46000</v>
      </c>
      <c r="J90" s="14">
        <f t="shared" si="26"/>
        <v>771000</v>
      </c>
    </row>
    <row r="91" spans="1:10">
      <c r="A91" s="11" t="s">
        <v>133</v>
      </c>
      <c r="B91" s="41">
        <v>45875</v>
      </c>
      <c r="C91" s="39" t="s">
        <v>1499</v>
      </c>
      <c r="D91" s="43" t="s">
        <v>15</v>
      </c>
      <c r="E91" s="39">
        <v>2.57</v>
      </c>
      <c r="F91" s="39" t="s">
        <v>19</v>
      </c>
      <c r="G91" s="39"/>
      <c r="H91" s="42">
        <f t="shared" si="24"/>
        <v>20000</v>
      </c>
      <c r="I91" s="13">
        <f t="shared" si="25"/>
        <v>-20000</v>
      </c>
      <c r="J91" s="14">
        <f t="shared" si="26"/>
        <v>751000</v>
      </c>
    </row>
    <row r="92" spans="1:10">
      <c r="A92" s="11" t="s">
        <v>134</v>
      </c>
      <c r="B92" s="41">
        <v>45875</v>
      </c>
      <c r="C92" s="39" t="s">
        <v>1499</v>
      </c>
      <c r="D92" s="49" t="s">
        <v>26</v>
      </c>
      <c r="E92" s="39">
        <v>1.78</v>
      </c>
      <c r="F92" s="39" t="s">
        <v>19</v>
      </c>
      <c r="G92" s="39"/>
      <c r="H92" s="42">
        <f t="shared" si="24"/>
        <v>20000</v>
      </c>
      <c r="I92" s="13">
        <f t="shared" si="25"/>
        <v>-20000</v>
      </c>
      <c r="J92" s="14">
        <f t="shared" si="26"/>
        <v>731000</v>
      </c>
    </row>
    <row r="93" spans="1:10">
      <c r="A93" s="11" t="s">
        <v>135</v>
      </c>
      <c r="B93" s="41">
        <v>45875</v>
      </c>
      <c r="C93" s="39" t="s">
        <v>1500</v>
      </c>
      <c r="D93" s="43" t="s">
        <v>15</v>
      </c>
      <c r="E93" s="39">
        <v>2.68</v>
      </c>
      <c r="F93" s="39" t="s">
        <v>16</v>
      </c>
      <c r="G93" s="39"/>
      <c r="H93" s="42">
        <f t="shared" si="24"/>
        <v>20000</v>
      </c>
      <c r="I93" s="13">
        <f t="shared" si="25"/>
        <v>33600</v>
      </c>
      <c r="J93" s="14">
        <f t="shared" si="26"/>
        <v>764600</v>
      </c>
    </row>
    <row r="94" spans="1:10">
      <c r="A94" s="11" t="s">
        <v>136</v>
      </c>
      <c r="B94" s="41">
        <v>45875</v>
      </c>
      <c r="C94" s="39" t="s">
        <v>1500</v>
      </c>
      <c r="D94" s="49" t="s">
        <v>26</v>
      </c>
      <c r="E94" s="39">
        <v>1.83</v>
      </c>
      <c r="F94" s="39" t="s">
        <v>16</v>
      </c>
      <c r="G94" s="39"/>
      <c r="H94" s="42">
        <f t="shared" si="24"/>
        <v>20000</v>
      </c>
      <c r="I94" s="13">
        <f t="shared" si="25"/>
        <v>16600</v>
      </c>
      <c r="J94" s="14">
        <f t="shared" si="26"/>
        <v>781200</v>
      </c>
    </row>
    <row r="95" spans="1:10">
      <c r="A95" s="11" t="s">
        <v>137</v>
      </c>
      <c r="B95" s="41">
        <v>45875</v>
      </c>
      <c r="C95" s="39" t="s">
        <v>1501</v>
      </c>
      <c r="D95" s="43" t="s">
        <v>15</v>
      </c>
      <c r="E95" s="39">
        <v>2.85</v>
      </c>
      <c r="F95" s="39" t="s">
        <v>16</v>
      </c>
      <c r="G95" s="39"/>
      <c r="H95" s="42">
        <f t="shared" si="24"/>
        <v>20000</v>
      </c>
      <c r="I95" s="13">
        <f t="shared" si="25"/>
        <v>37000</v>
      </c>
      <c r="J95" s="14">
        <f t="shared" si="26"/>
        <v>818200</v>
      </c>
    </row>
    <row r="96" spans="1:10">
      <c r="A96" s="11" t="s">
        <v>138</v>
      </c>
      <c r="B96" s="41">
        <v>45875</v>
      </c>
      <c r="C96" s="39" t="s">
        <v>1501</v>
      </c>
      <c r="D96" s="49" t="s">
        <v>26</v>
      </c>
      <c r="E96" s="39">
        <v>2.0099999999999998</v>
      </c>
      <c r="F96" s="39" t="s">
        <v>16</v>
      </c>
      <c r="G96" s="39"/>
      <c r="H96" s="42">
        <f t="shared" si="24"/>
        <v>20000</v>
      </c>
      <c r="I96" s="13">
        <f t="shared" si="25"/>
        <v>20199.999999999996</v>
      </c>
      <c r="J96" s="14">
        <f t="shared" si="26"/>
        <v>838400</v>
      </c>
    </row>
    <row r="97" spans="1:10">
      <c r="A97" s="11" t="s">
        <v>139</v>
      </c>
      <c r="B97" s="41">
        <v>45875</v>
      </c>
      <c r="C97" s="39" t="s">
        <v>1502</v>
      </c>
      <c r="D97" s="43" t="s">
        <v>15</v>
      </c>
      <c r="E97" s="39">
        <v>3</v>
      </c>
      <c r="F97" s="39" t="s">
        <v>16</v>
      </c>
      <c r="G97" s="39"/>
      <c r="H97" s="42">
        <f t="shared" si="24"/>
        <v>20000</v>
      </c>
      <c r="I97" s="13">
        <f t="shared" si="25"/>
        <v>40000</v>
      </c>
      <c r="J97" s="14">
        <f t="shared" si="26"/>
        <v>878400</v>
      </c>
    </row>
    <row r="98" spans="1:10">
      <c r="A98" s="11" t="s">
        <v>140</v>
      </c>
      <c r="B98" s="41">
        <v>45875</v>
      </c>
      <c r="C98" s="39" t="s">
        <v>1502</v>
      </c>
      <c r="D98" s="49" t="s">
        <v>26</v>
      </c>
      <c r="E98" s="39">
        <v>2.08</v>
      </c>
      <c r="F98" s="39" t="s">
        <v>16</v>
      </c>
      <c r="G98" s="39"/>
      <c r="H98" s="42">
        <f t="shared" si="24"/>
        <v>20000</v>
      </c>
      <c r="I98" s="13">
        <f t="shared" si="25"/>
        <v>21600</v>
      </c>
      <c r="J98" s="14">
        <f t="shared" si="26"/>
        <v>900000</v>
      </c>
    </row>
    <row r="99" spans="1:10">
      <c r="A99" s="11" t="s">
        <v>141</v>
      </c>
      <c r="B99" s="41">
        <v>45875</v>
      </c>
      <c r="C99" s="39" t="s">
        <v>1503</v>
      </c>
      <c r="D99" s="43" t="s">
        <v>15</v>
      </c>
      <c r="E99" s="39">
        <v>2.2400000000000002</v>
      </c>
      <c r="F99" s="39" t="s">
        <v>16</v>
      </c>
      <c r="G99" s="39"/>
      <c r="H99" s="42">
        <f t="shared" si="24"/>
        <v>20000</v>
      </c>
      <c r="I99" s="13">
        <f t="shared" si="25"/>
        <v>24800.000000000004</v>
      </c>
      <c r="J99" s="14">
        <f t="shared" si="26"/>
        <v>924800</v>
      </c>
    </row>
    <row r="100" spans="1:10">
      <c r="A100" s="11" t="s">
        <v>142</v>
      </c>
      <c r="B100" s="41">
        <v>45875</v>
      </c>
      <c r="C100" s="39" t="s">
        <v>1503</v>
      </c>
      <c r="D100" s="43" t="s">
        <v>18</v>
      </c>
      <c r="E100" s="39">
        <v>4.8</v>
      </c>
      <c r="F100" s="39" t="s">
        <v>16</v>
      </c>
      <c r="G100" s="39"/>
      <c r="H100" s="42">
        <f t="shared" si="24"/>
        <v>20000</v>
      </c>
      <c r="I100" s="13">
        <f t="shared" si="25"/>
        <v>76000</v>
      </c>
      <c r="J100" s="14">
        <f t="shared" si="26"/>
        <v>1000800</v>
      </c>
    </row>
    <row r="101" spans="1:10" ht="15" thickBot="1">
      <c r="A101" s="11" t="s">
        <v>143</v>
      </c>
      <c r="B101" s="54">
        <v>45875</v>
      </c>
      <c r="C101" s="40" t="s">
        <v>1503</v>
      </c>
      <c r="D101" s="50" t="s">
        <v>23</v>
      </c>
      <c r="E101" s="40">
        <v>1.91</v>
      </c>
      <c r="F101" s="40" t="s">
        <v>16</v>
      </c>
      <c r="G101" s="40"/>
      <c r="H101" s="42">
        <f t="shared" si="24"/>
        <v>20000</v>
      </c>
      <c r="I101" s="13">
        <f t="shared" si="25"/>
        <v>18200</v>
      </c>
      <c r="J101" s="14">
        <f t="shared" si="26"/>
        <v>1019000</v>
      </c>
    </row>
    <row r="102" spans="1:10" ht="15" thickTop="1">
      <c r="A102" s="11" t="s">
        <v>144</v>
      </c>
      <c r="B102" s="41">
        <v>45876</v>
      </c>
      <c r="C102" s="39" t="s">
        <v>1504</v>
      </c>
      <c r="D102" s="43" t="s">
        <v>1505</v>
      </c>
      <c r="E102" s="39">
        <v>2.06</v>
      </c>
      <c r="F102" s="39" t="s">
        <v>19</v>
      </c>
      <c r="G102" s="39"/>
      <c r="H102" s="42">
        <f t="shared" si="24"/>
        <v>20000</v>
      </c>
      <c r="I102" s="13">
        <f t="shared" si="25"/>
        <v>-20000</v>
      </c>
      <c r="J102" s="14">
        <f t="shared" si="26"/>
        <v>999000</v>
      </c>
    </row>
    <row r="103" spans="1:10">
      <c r="A103" s="11" t="s">
        <v>145</v>
      </c>
      <c r="B103" s="41">
        <v>45876</v>
      </c>
      <c r="C103" s="39" t="s">
        <v>1506</v>
      </c>
      <c r="D103" s="43" t="s">
        <v>1507</v>
      </c>
      <c r="E103" s="39">
        <v>1.75</v>
      </c>
      <c r="F103" s="39" t="s">
        <v>16</v>
      </c>
      <c r="G103" s="39"/>
      <c r="H103" s="42">
        <f t="shared" si="24"/>
        <v>20000</v>
      </c>
      <c r="I103" s="13">
        <f t="shared" si="25"/>
        <v>15000</v>
      </c>
      <c r="J103" s="14">
        <f t="shared" si="26"/>
        <v>1014000</v>
      </c>
    </row>
    <row r="104" spans="1:10">
      <c r="A104" s="11" t="s">
        <v>146</v>
      </c>
      <c r="B104" s="41">
        <v>45876</v>
      </c>
      <c r="C104" s="39" t="s">
        <v>1508</v>
      </c>
      <c r="D104" s="43" t="s">
        <v>1509</v>
      </c>
      <c r="E104" s="39">
        <v>1.61</v>
      </c>
      <c r="F104" s="39" t="s">
        <v>16</v>
      </c>
      <c r="G104" s="39"/>
      <c r="H104" s="42">
        <f t="shared" si="24"/>
        <v>20000</v>
      </c>
      <c r="I104" s="13">
        <f t="shared" si="25"/>
        <v>12200.000000000002</v>
      </c>
      <c r="J104" s="14">
        <f t="shared" si="26"/>
        <v>1026200</v>
      </c>
    </row>
    <row r="105" spans="1:10">
      <c r="A105" s="11" t="s">
        <v>147</v>
      </c>
      <c r="B105" s="41">
        <v>45876</v>
      </c>
      <c r="C105" s="39" t="s">
        <v>1510</v>
      </c>
      <c r="D105" s="49" t="s">
        <v>1511</v>
      </c>
      <c r="E105" s="39">
        <v>2</v>
      </c>
      <c r="F105" s="39" t="s">
        <v>16</v>
      </c>
      <c r="G105" s="39"/>
      <c r="H105" s="42">
        <f t="shared" si="24"/>
        <v>20000</v>
      </c>
      <c r="I105" s="13">
        <f t="shared" si="25"/>
        <v>20000</v>
      </c>
      <c r="J105" s="14">
        <f t="shared" si="26"/>
        <v>1046200</v>
      </c>
    </row>
    <row r="106" spans="1:10">
      <c r="A106" s="11" t="s">
        <v>148</v>
      </c>
      <c r="B106" s="41">
        <v>45876</v>
      </c>
      <c r="C106" s="39" t="s">
        <v>1512</v>
      </c>
      <c r="D106" s="39" t="s">
        <v>1513</v>
      </c>
      <c r="E106" s="39">
        <v>2.15</v>
      </c>
      <c r="F106" s="39" t="s">
        <v>19</v>
      </c>
      <c r="G106" s="39"/>
      <c r="H106" s="42">
        <f t="shared" si="24"/>
        <v>20000</v>
      </c>
      <c r="I106" s="13">
        <f t="shared" si="25"/>
        <v>-20000</v>
      </c>
      <c r="J106" s="14">
        <f t="shared" si="26"/>
        <v>1026200</v>
      </c>
    </row>
    <row r="107" spans="1:10">
      <c r="A107" s="11" t="s">
        <v>149</v>
      </c>
      <c r="B107" s="41">
        <v>45876</v>
      </c>
      <c r="C107" s="39" t="s">
        <v>1514</v>
      </c>
      <c r="D107" s="43" t="s">
        <v>1515</v>
      </c>
      <c r="E107" s="39">
        <v>2.06</v>
      </c>
      <c r="F107" s="39" t="s">
        <v>19</v>
      </c>
      <c r="G107" s="39"/>
      <c r="H107" s="42">
        <f t="shared" si="24"/>
        <v>20000</v>
      </c>
      <c r="I107" s="13">
        <f t="shared" si="25"/>
        <v>-20000</v>
      </c>
      <c r="J107" s="14">
        <f t="shared" si="26"/>
        <v>1006200</v>
      </c>
    </row>
    <row r="108" spans="1:10">
      <c r="A108" s="11" t="s">
        <v>150</v>
      </c>
      <c r="B108" s="41">
        <v>45876</v>
      </c>
      <c r="C108" s="39" t="s">
        <v>1514</v>
      </c>
      <c r="D108" s="43" t="s">
        <v>1516</v>
      </c>
      <c r="E108" s="39">
        <v>1.78</v>
      </c>
      <c r="F108" s="39" t="s">
        <v>16</v>
      </c>
      <c r="G108" s="39"/>
      <c r="H108" s="42">
        <f t="shared" si="24"/>
        <v>20000</v>
      </c>
      <c r="I108" s="13">
        <f t="shared" si="25"/>
        <v>15600</v>
      </c>
      <c r="J108" s="14">
        <f t="shared" si="26"/>
        <v>1021800</v>
      </c>
    </row>
    <row r="109" spans="1:10">
      <c r="A109" s="11" t="s">
        <v>151</v>
      </c>
      <c r="B109" s="41">
        <v>45876</v>
      </c>
      <c r="C109" s="39" t="s">
        <v>1517</v>
      </c>
      <c r="D109" s="43" t="s">
        <v>1518</v>
      </c>
      <c r="E109" s="39">
        <v>1.78</v>
      </c>
      <c r="F109" s="53" t="s">
        <v>19</v>
      </c>
      <c r="G109" s="39"/>
      <c r="H109" s="42">
        <f t="shared" si="24"/>
        <v>20000</v>
      </c>
      <c r="I109" s="13">
        <f t="shared" si="25"/>
        <v>-20000</v>
      </c>
      <c r="J109" s="14">
        <f t="shared" si="26"/>
        <v>1001800</v>
      </c>
    </row>
    <row r="110" spans="1:10">
      <c r="A110" s="11" t="s">
        <v>152</v>
      </c>
      <c r="B110" s="41">
        <v>45876</v>
      </c>
      <c r="C110" s="39" t="s">
        <v>1519</v>
      </c>
      <c r="D110" s="43" t="s">
        <v>1520</v>
      </c>
      <c r="E110" s="39">
        <v>2.0299999999999998</v>
      </c>
      <c r="F110" s="39" t="s">
        <v>16</v>
      </c>
      <c r="G110" s="39"/>
      <c r="H110" s="42">
        <f t="shared" si="24"/>
        <v>20000</v>
      </c>
      <c r="I110" s="13">
        <f t="shared" si="25"/>
        <v>20599.999999999996</v>
      </c>
      <c r="J110" s="14">
        <f t="shared" si="26"/>
        <v>1022400</v>
      </c>
    </row>
    <row r="111" spans="1:10">
      <c r="A111" s="11" t="s">
        <v>153</v>
      </c>
      <c r="B111" s="41">
        <v>45876</v>
      </c>
      <c r="C111" s="39" t="s">
        <v>1521</v>
      </c>
      <c r="D111" s="43" t="s">
        <v>1522</v>
      </c>
      <c r="E111" s="39">
        <v>1.85</v>
      </c>
      <c r="F111" s="39" t="s">
        <v>19</v>
      </c>
      <c r="G111" s="39"/>
      <c r="H111" s="42">
        <f t="shared" si="24"/>
        <v>20000</v>
      </c>
      <c r="I111" s="13">
        <f t="shared" si="25"/>
        <v>-20000</v>
      </c>
      <c r="J111" s="14">
        <f t="shared" si="26"/>
        <v>1002400</v>
      </c>
    </row>
    <row r="112" spans="1:10">
      <c r="A112" s="11" t="s">
        <v>154</v>
      </c>
      <c r="B112" s="41">
        <v>45876</v>
      </c>
      <c r="C112" s="39" t="s">
        <v>1523</v>
      </c>
      <c r="D112" s="39" t="s">
        <v>1524</v>
      </c>
      <c r="E112" s="39">
        <v>1.9</v>
      </c>
      <c r="F112" s="39" t="s">
        <v>19</v>
      </c>
      <c r="G112" s="39"/>
      <c r="H112" s="42">
        <f t="shared" si="24"/>
        <v>20000</v>
      </c>
      <c r="I112" s="13">
        <f t="shared" si="25"/>
        <v>-20000</v>
      </c>
      <c r="J112" s="14">
        <f t="shared" si="26"/>
        <v>982400</v>
      </c>
    </row>
    <row r="113" spans="1:10">
      <c r="A113" s="11" t="s">
        <v>155</v>
      </c>
      <c r="B113" s="41">
        <v>45876</v>
      </c>
      <c r="C113" s="39" t="s">
        <v>1525</v>
      </c>
      <c r="D113" s="39" t="s">
        <v>1526</v>
      </c>
      <c r="E113" s="39">
        <v>1.86</v>
      </c>
      <c r="F113" s="39" t="s">
        <v>19</v>
      </c>
      <c r="G113" s="39"/>
      <c r="H113" s="42">
        <f t="shared" si="24"/>
        <v>20000</v>
      </c>
      <c r="I113" s="13">
        <f t="shared" si="25"/>
        <v>-20000</v>
      </c>
      <c r="J113" s="14">
        <f t="shared" si="26"/>
        <v>962400</v>
      </c>
    </row>
    <row r="114" spans="1:10">
      <c r="A114" s="11" t="s">
        <v>156</v>
      </c>
      <c r="B114" s="41">
        <v>45876</v>
      </c>
      <c r="C114" s="39" t="s">
        <v>1527</v>
      </c>
      <c r="D114" s="39" t="s">
        <v>1528</v>
      </c>
      <c r="E114" s="39">
        <v>1.84</v>
      </c>
      <c r="F114" s="39" t="s">
        <v>19</v>
      </c>
      <c r="G114" s="39"/>
      <c r="H114" s="42">
        <f t="shared" si="24"/>
        <v>20000</v>
      </c>
      <c r="I114" s="13">
        <f t="shared" si="25"/>
        <v>-20000</v>
      </c>
      <c r="J114" s="14">
        <f t="shared" si="26"/>
        <v>942400</v>
      </c>
    </row>
    <row r="115" spans="1:10">
      <c r="A115" s="11" t="s">
        <v>157</v>
      </c>
      <c r="B115" s="41">
        <v>45876</v>
      </c>
      <c r="C115" s="39" t="s">
        <v>1529</v>
      </c>
      <c r="D115" s="39" t="s">
        <v>1530</v>
      </c>
      <c r="E115" s="39">
        <v>1.84</v>
      </c>
      <c r="F115" s="39" t="s">
        <v>19</v>
      </c>
      <c r="G115" s="39"/>
      <c r="H115" s="42">
        <f t="shared" si="24"/>
        <v>20000</v>
      </c>
      <c r="I115" s="13">
        <f t="shared" si="25"/>
        <v>-20000</v>
      </c>
      <c r="J115" s="14">
        <f t="shared" si="26"/>
        <v>922400</v>
      </c>
    </row>
    <row r="116" spans="1:10">
      <c r="A116" s="11" t="s">
        <v>158</v>
      </c>
      <c r="B116" s="41">
        <v>45876</v>
      </c>
      <c r="C116" s="39" t="s">
        <v>1531</v>
      </c>
      <c r="D116" s="39" t="s">
        <v>1532</v>
      </c>
      <c r="E116" s="39">
        <v>2.11</v>
      </c>
      <c r="F116" s="39" t="s">
        <v>19</v>
      </c>
      <c r="G116" s="39"/>
      <c r="H116" s="42">
        <f t="shared" si="24"/>
        <v>20000</v>
      </c>
      <c r="I116" s="13">
        <f t="shared" si="25"/>
        <v>-20000</v>
      </c>
      <c r="J116" s="14">
        <f t="shared" si="26"/>
        <v>902400</v>
      </c>
    </row>
    <row r="117" spans="1:10">
      <c r="A117" s="11" t="s">
        <v>159</v>
      </c>
      <c r="B117" s="41">
        <v>45876</v>
      </c>
      <c r="C117" s="39" t="s">
        <v>1533</v>
      </c>
      <c r="D117" s="39" t="s">
        <v>1534</v>
      </c>
      <c r="E117" s="39">
        <v>2.0299999999999998</v>
      </c>
      <c r="F117" s="39" t="s">
        <v>16</v>
      </c>
      <c r="G117" s="39"/>
      <c r="H117" s="42">
        <f t="shared" si="24"/>
        <v>20000</v>
      </c>
      <c r="I117" s="13">
        <f t="shared" si="25"/>
        <v>20599.999999999996</v>
      </c>
      <c r="J117" s="14">
        <f t="shared" si="26"/>
        <v>923000</v>
      </c>
    </row>
    <row r="118" spans="1:10">
      <c r="A118" s="11" t="s">
        <v>160</v>
      </c>
      <c r="B118" s="41">
        <v>45876</v>
      </c>
      <c r="C118" s="39" t="s">
        <v>1535</v>
      </c>
      <c r="D118" s="39" t="s">
        <v>1536</v>
      </c>
      <c r="E118" s="39">
        <v>1.93</v>
      </c>
      <c r="F118" s="39" t="s">
        <v>19</v>
      </c>
      <c r="G118" s="39"/>
      <c r="H118" s="42">
        <f t="shared" si="24"/>
        <v>20000</v>
      </c>
      <c r="I118" s="13">
        <f t="shared" si="25"/>
        <v>-20000</v>
      </c>
      <c r="J118" s="14">
        <f t="shared" si="26"/>
        <v>903000</v>
      </c>
    </row>
    <row r="119" spans="1:10">
      <c r="A119" s="11" t="s">
        <v>161</v>
      </c>
      <c r="B119" s="41">
        <v>45876</v>
      </c>
      <c r="C119" s="39" t="s">
        <v>1537</v>
      </c>
      <c r="D119" s="39" t="s">
        <v>1538</v>
      </c>
      <c r="E119" s="39">
        <v>1.7</v>
      </c>
      <c r="F119" s="39" t="s">
        <v>19</v>
      </c>
      <c r="G119" s="39"/>
      <c r="H119" s="42">
        <f t="shared" si="24"/>
        <v>20000</v>
      </c>
      <c r="I119" s="13">
        <f t="shared" si="25"/>
        <v>-20000</v>
      </c>
      <c r="J119" s="14">
        <f t="shared" si="26"/>
        <v>883000</v>
      </c>
    </row>
    <row r="120" spans="1:10">
      <c r="A120" s="11" t="s">
        <v>162</v>
      </c>
      <c r="B120" s="41">
        <v>45876</v>
      </c>
      <c r="C120" s="53" t="s">
        <v>1539</v>
      </c>
      <c r="D120" s="53" t="s">
        <v>1540</v>
      </c>
      <c r="E120" s="39">
        <v>1.88</v>
      </c>
      <c r="F120" s="39" t="s">
        <v>19</v>
      </c>
      <c r="G120" s="39"/>
      <c r="H120" s="42">
        <f t="shared" si="24"/>
        <v>20000</v>
      </c>
      <c r="I120" s="13">
        <f t="shared" si="25"/>
        <v>-20000</v>
      </c>
      <c r="J120" s="14">
        <f t="shared" si="26"/>
        <v>863000</v>
      </c>
    </row>
    <row r="121" spans="1:10">
      <c r="A121" s="11" t="s">
        <v>163</v>
      </c>
      <c r="B121" s="41">
        <v>45876</v>
      </c>
      <c r="C121" s="53" t="s">
        <v>1541</v>
      </c>
      <c r="D121" s="39" t="s">
        <v>1542</v>
      </c>
      <c r="E121" s="39">
        <v>1.71</v>
      </c>
      <c r="F121" s="39" t="s">
        <v>19</v>
      </c>
      <c r="G121" s="39"/>
      <c r="H121" s="42">
        <f t="shared" si="24"/>
        <v>20000</v>
      </c>
      <c r="I121" s="13">
        <f t="shared" si="25"/>
        <v>-20000</v>
      </c>
      <c r="J121" s="14">
        <f t="shared" si="26"/>
        <v>843000</v>
      </c>
    </row>
    <row r="122" spans="1:10">
      <c r="A122" s="11" t="s">
        <v>164</v>
      </c>
      <c r="B122" s="41">
        <v>45876</v>
      </c>
      <c r="C122" s="39" t="s">
        <v>1543</v>
      </c>
      <c r="D122" s="43" t="s">
        <v>1440</v>
      </c>
      <c r="E122" s="39">
        <v>1.99</v>
      </c>
      <c r="F122" s="39" t="s">
        <v>19</v>
      </c>
      <c r="G122" s="39"/>
      <c r="H122" s="42">
        <f t="shared" si="24"/>
        <v>20000</v>
      </c>
      <c r="I122" s="13">
        <f t="shared" si="25"/>
        <v>-20000</v>
      </c>
      <c r="J122" s="14">
        <f t="shared" si="26"/>
        <v>823000</v>
      </c>
    </row>
    <row r="123" spans="1:10">
      <c r="A123" s="11" t="s">
        <v>165</v>
      </c>
      <c r="B123" s="41">
        <v>45876</v>
      </c>
      <c r="C123" s="39" t="s">
        <v>1543</v>
      </c>
      <c r="D123" s="43" t="s">
        <v>1441</v>
      </c>
      <c r="E123" s="39">
        <v>6</v>
      </c>
      <c r="F123" s="39" t="s">
        <v>19</v>
      </c>
      <c r="G123" s="39"/>
      <c r="H123" s="42">
        <f t="shared" si="24"/>
        <v>20000</v>
      </c>
      <c r="I123" s="13">
        <f t="shared" si="25"/>
        <v>-20000</v>
      </c>
      <c r="J123" s="14">
        <f t="shared" si="26"/>
        <v>803000</v>
      </c>
    </row>
    <row r="124" spans="1:10">
      <c r="A124" s="11" t="s">
        <v>166</v>
      </c>
      <c r="B124" s="41">
        <v>45876</v>
      </c>
      <c r="C124" s="39" t="s">
        <v>1544</v>
      </c>
      <c r="D124" s="43" t="s">
        <v>1440</v>
      </c>
      <c r="E124" s="39">
        <v>1.9</v>
      </c>
      <c r="F124" s="39" t="s">
        <v>16</v>
      </c>
      <c r="G124" s="39"/>
      <c r="H124" s="42">
        <f t="shared" si="24"/>
        <v>20000</v>
      </c>
      <c r="I124" s="13">
        <f t="shared" si="25"/>
        <v>18000</v>
      </c>
      <c r="J124" s="14">
        <f t="shared" si="26"/>
        <v>821000</v>
      </c>
    </row>
    <row r="125" spans="1:10">
      <c r="A125" s="11" t="s">
        <v>167</v>
      </c>
      <c r="B125" s="41">
        <v>45876</v>
      </c>
      <c r="C125" s="39" t="s">
        <v>1544</v>
      </c>
      <c r="D125" s="43" t="s">
        <v>1441</v>
      </c>
      <c r="E125" s="39">
        <v>5.25</v>
      </c>
      <c r="F125" s="39" t="s">
        <v>19</v>
      </c>
      <c r="G125" s="39"/>
      <c r="H125" s="42">
        <f t="shared" si="24"/>
        <v>20000</v>
      </c>
      <c r="I125" s="13">
        <f t="shared" si="25"/>
        <v>-20000</v>
      </c>
      <c r="J125" s="14">
        <f t="shared" si="26"/>
        <v>801000</v>
      </c>
    </row>
    <row r="126" spans="1:10">
      <c r="A126" s="11" t="s">
        <v>168</v>
      </c>
      <c r="B126" s="41">
        <v>45876</v>
      </c>
      <c r="C126" s="39" t="s">
        <v>1545</v>
      </c>
      <c r="D126" s="49" t="s">
        <v>1433</v>
      </c>
      <c r="E126" s="39">
        <v>1.69</v>
      </c>
      <c r="F126" s="39" t="s">
        <v>16</v>
      </c>
      <c r="G126" s="39"/>
      <c r="H126" s="42">
        <f t="shared" si="24"/>
        <v>20000</v>
      </c>
      <c r="I126" s="13">
        <f t="shared" si="25"/>
        <v>13799.999999999998</v>
      </c>
      <c r="J126" s="14">
        <f t="shared" si="26"/>
        <v>814800</v>
      </c>
    </row>
    <row r="127" spans="1:10">
      <c r="A127" s="11" t="s">
        <v>169</v>
      </c>
      <c r="B127" s="41">
        <v>45876</v>
      </c>
      <c r="C127" s="39" t="s">
        <v>1545</v>
      </c>
      <c r="D127" s="49" t="s">
        <v>115</v>
      </c>
      <c r="E127" s="39">
        <v>2.1800000000000002</v>
      </c>
      <c r="F127" s="39" t="s">
        <v>16</v>
      </c>
      <c r="G127" s="39"/>
      <c r="H127" s="42">
        <f t="shared" si="24"/>
        <v>20000</v>
      </c>
      <c r="I127" s="13">
        <f t="shared" si="25"/>
        <v>23600.000000000004</v>
      </c>
      <c r="J127" s="14">
        <f t="shared" si="26"/>
        <v>838400</v>
      </c>
    </row>
    <row r="128" spans="1:10">
      <c r="A128" s="11" t="s">
        <v>170</v>
      </c>
      <c r="B128" s="41">
        <v>45876</v>
      </c>
      <c r="C128" s="39" t="s">
        <v>1545</v>
      </c>
      <c r="D128" s="39" t="s">
        <v>1546</v>
      </c>
      <c r="E128" s="39">
        <v>1.57</v>
      </c>
      <c r="F128" s="39" t="s">
        <v>16</v>
      </c>
      <c r="G128" s="39"/>
      <c r="H128" s="42">
        <f t="shared" si="24"/>
        <v>20000</v>
      </c>
      <c r="I128" s="13">
        <f t="shared" si="25"/>
        <v>11400.000000000002</v>
      </c>
      <c r="J128" s="14">
        <f t="shared" si="26"/>
        <v>849800</v>
      </c>
    </row>
    <row r="129" spans="1:10">
      <c r="A129" s="11" t="s">
        <v>171</v>
      </c>
      <c r="B129" s="41">
        <v>45876</v>
      </c>
      <c r="C129" s="39" t="s">
        <v>1545</v>
      </c>
      <c r="D129" s="39" t="s">
        <v>1547</v>
      </c>
      <c r="E129" s="39">
        <v>3.9</v>
      </c>
      <c r="F129" s="39" t="s">
        <v>16</v>
      </c>
      <c r="G129" s="39"/>
      <c r="H129" s="42">
        <f t="shared" si="24"/>
        <v>20000</v>
      </c>
      <c r="I129" s="13">
        <f t="shared" si="25"/>
        <v>58000</v>
      </c>
      <c r="J129" s="14">
        <f t="shared" si="26"/>
        <v>907800</v>
      </c>
    </row>
    <row r="130" spans="1:10">
      <c r="A130" s="11" t="s">
        <v>172</v>
      </c>
      <c r="B130" s="41">
        <v>45876</v>
      </c>
      <c r="C130" s="39" t="s">
        <v>1548</v>
      </c>
      <c r="D130" s="49" t="s">
        <v>1549</v>
      </c>
      <c r="E130" s="39">
        <v>1.97</v>
      </c>
      <c r="F130" s="39" t="s">
        <v>19</v>
      </c>
      <c r="G130" s="39"/>
      <c r="H130" s="42">
        <f t="shared" si="24"/>
        <v>20000</v>
      </c>
      <c r="I130" s="13">
        <f t="shared" si="25"/>
        <v>-20000</v>
      </c>
      <c r="J130" s="14">
        <f t="shared" si="26"/>
        <v>887800</v>
      </c>
    </row>
    <row r="131" spans="1:10">
      <c r="A131" s="11" t="s">
        <v>173</v>
      </c>
      <c r="B131" s="41">
        <v>45876</v>
      </c>
      <c r="C131" s="39" t="s">
        <v>1548</v>
      </c>
      <c r="D131" s="49" t="s">
        <v>84</v>
      </c>
      <c r="E131" s="39">
        <v>2.85</v>
      </c>
      <c r="F131" s="39" t="s">
        <v>19</v>
      </c>
      <c r="G131" s="39"/>
      <c r="H131" s="42">
        <f t="shared" si="24"/>
        <v>20000</v>
      </c>
      <c r="I131" s="13">
        <f t="shared" si="25"/>
        <v>-20000</v>
      </c>
      <c r="J131" s="14">
        <f t="shared" si="26"/>
        <v>867800</v>
      </c>
    </row>
    <row r="132" spans="1:10">
      <c r="A132" s="11" t="s">
        <v>174</v>
      </c>
      <c r="B132" s="41">
        <v>45876</v>
      </c>
      <c r="C132" s="39" t="s">
        <v>1548</v>
      </c>
      <c r="D132" s="39" t="s">
        <v>1432</v>
      </c>
      <c r="E132" s="39">
        <v>1.99</v>
      </c>
      <c r="F132" s="39" t="s">
        <v>19</v>
      </c>
      <c r="G132" s="39"/>
      <c r="H132" s="42">
        <f t="shared" si="24"/>
        <v>20000</v>
      </c>
      <c r="I132" s="13">
        <f t="shared" si="25"/>
        <v>-20000</v>
      </c>
      <c r="J132" s="14">
        <f t="shared" si="26"/>
        <v>847800</v>
      </c>
    </row>
    <row r="133" spans="1:10">
      <c r="A133" s="11" t="s">
        <v>175</v>
      </c>
      <c r="B133" s="41">
        <v>45876</v>
      </c>
      <c r="C133" s="39" t="s">
        <v>1550</v>
      </c>
      <c r="D133" s="43" t="s">
        <v>15</v>
      </c>
      <c r="E133" s="39">
        <v>2.14</v>
      </c>
      <c r="F133" s="39" t="s">
        <v>16</v>
      </c>
      <c r="G133" s="52">
        <v>1.71</v>
      </c>
      <c r="H133" s="42">
        <f t="shared" ref="H133:H196" si="27">$C$3</f>
        <v>20000</v>
      </c>
      <c r="I133" s="13">
        <f t="shared" ref="I133:I196" si="28">IF(G133&lt;&gt;"",IF(F133="nyertes",(G133-1)*H133,H133*(-1)),IF(F133="nyertes",(E133-1)*H133,H133*(-1)))</f>
        <v>14200</v>
      </c>
      <c r="J133" s="14">
        <f t="shared" si="26"/>
        <v>862000</v>
      </c>
    </row>
    <row r="134" spans="1:10">
      <c r="A134" s="11" t="s">
        <v>176</v>
      </c>
      <c r="B134" s="41">
        <v>45876</v>
      </c>
      <c r="C134" s="39" t="s">
        <v>1550</v>
      </c>
      <c r="D134" s="49" t="s">
        <v>58</v>
      </c>
      <c r="E134" s="39">
        <v>2.19</v>
      </c>
      <c r="F134" s="39" t="s">
        <v>16</v>
      </c>
      <c r="G134" s="52">
        <v>1.68</v>
      </c>
      <c r="H134" s="42">
        <f t="shared" si="27"/>
        <v>20000</v>
      </c>
      <c r="I134" s="13">
        <f t="shared" si="28"/>
        <v>13599.999999999998</v>
      </c>
      <c r="J134" s="14">
        <f t="shared" ref="J134:J197" si="29">J133+I134</f>
        <v>875600</v>
      </c>
    </row>
    <row r="135" spans="1:10">
      <c r="A135" s="11" t="s">
        <v>177</v>
      </c>
      <c r="B135" s="41">
        <v>45876</v>
      </c>
      <c r="C135" s="39" t="s">
        <v>1551</v>
      </c>
      <c r="D135" s="43" t="s">
        <v>15</v>
      </c>
      <c r="E135" s="39">
        <v>2.25</v>
      </c>
      <c r="F135" s="39" t="s">
        <v>19</v>
      </c>
      <c r="G135" s="39"/>
      <c r="H135" s="42">
        <f t="shared" si="27"/>
        <v>20000</v>
      </c>
      <c r="I135" s="13">
        <f t="shared" si="28"/>
        <v>-20000</v>
      </c>
      <c r="J135" s="14">
        <f t="shared" si="29"/>
        <v>855600</v>
      </c>
    </row>
    <row r="136" spans="1:10">
      <c r="A136" s="11" t="s">
        <v>178</v>
      </c>
      <c r="B136" s="41">
        <v>45876</v>
      </c>
      <c r="C136" s="39" t="s">
        <v>1551</v>
      </c>
      <c r="D136" s="49" t="s">
        <v>58</v>
      </c>
      <c r="E136" s="39">
        <v>2.4</v>
      </c>
      <c r="F136" s="39" t="s">
        <v>19</v>
      </c>
      <c r="G136" s="39"/>
      <c r="H136" s="42">
        <f t="shared" si="27"/>
        <v>20000</v>
      </c>
      <c r="I136" s="13">
        <f t="shared" si="28"/>
        <v>-20000</v>
      </c>
      <c r="J136" s="14">
        <f t="shared" si="29"/>
        <v>835600</v>
      </c>
    </row>
    <row r="137" spans="1:10">
      <c r="A137" s="11" t="s">
        <v>179</v>
      </c>
      <c r="B137" s="41">
        <v>45876</v>
      </c>
      <c r="C137" s="39" t="s">
        <v>1552</v>
      </c>
      <c r="D137" s="43" t="s">
        <v>15</v>
      </c>
      <c r="E137" s="39">
        <v>2.0499999999999998</v>
      </c>
      <c r="F137" s="39" t="s">
        <v>19</v>
      </c>
      <c r="G137" s="39"/>
      <c r="H137" s="42">
        <f t="shared" si="27"/>
        <v>20000</v>
      </c>
      <c r="I137" s="13">
        <f t="shared" si="28"/>
        <v>-20000</v>
      </c>
      <c r="J137" s="14">
        <f t="shared" si="29"/>
        <v>815600</v>
      </c>
    </row>
    <row r="138" spans="1:10">
      <c r="A138" s="11" t="s">
        <v>180</v>
      </c>
      <c r="B138" s="41">
        <v>45876</v>
      </c>
      <c r="C138" s="39" t="s">
        <v>1552</v>
      </c>
      <c r="D138" s="49" t="s">
        <v>58</v>
      </c>
      <c r="E138" s="39">
        <v>2.0499999999999998</v>
      </c>
      <c r="F138" s="39" t="s">
        <v>19</v>
      </c>
      <c r="G138" s="39"/>
      <c r="H138" s="42">
        <f t="shared" si="27"/>
        <v>20000</v>
      </c>
      <c r="I138" s="13">
        <f t="shared" si="28"/>
        <v>-20000</v>
      </c>
      <c r="J138" s="14">
        <f t="shared" si="29"/>
        <v>795600</v>
      </c>
    </row>
    <row r="139" spans="1:10">
      <c r="A139" s="11" t="s">
        <v>181</v>
      </c>
      <c r="B139" s="41">
        <v>45876</v>
      </c>
      <c r="C139" s="39" t="s">
        <v>1553</v>
      </c>
      <c r="D139" s="43" t="s">
        <v>15</v>
      </c>
      <c r="E139" s="39">
        <v>2.1</v>
      </c>
      <c r="F139" s="39" t="s">
        <v>16</v>
      </c>
      <c r="G139" s="39"/>
      <c r="H139" s="42">
        <f t="shared" si="27"/>
        <v>20000</v>
      </c>
      <c r="I139" s="13">
        <f t="shared" si="28"/>
        <v>22000</v>
      </c>
      <c r="J139" s="14">
        <f t="shared" si="29"/>
        <v>817600</v>
      </c>
    </row>
    <row r="140" spans="1:10">
      <c r="A140" s="11" t="s">
        <v>182</v>
      </c>
      <c r="B140" s="41">
        <v>45876</v>
      </c>
      <c r="C140" s="39" t="s">
        <v>1553</v>
      </c>
      <c r="D140" s="49" t="s">
        <v>58</v>
      </c>
      <c r="E140" s="39">
        <v>2.14</v>
      </c>
      <c r="F140" s="39" t="s">
        <v>16</v>
      </c>
      <c r="G140" s="39"/>
      <c r="H140" s="42">
        <f t="shared" si="27"/>
        <v>20000</v>
      </c>
      <c r="I140" s="13">
        <f t="shared" si="28"/>
        <v>22800.000000000004</v>
      </c>
      <c r="J140" s="14">
        <f t="shared" si="29"/>
        <v>840400</v>
      </c>
    </row>
    <row r="141" spans="1:10">
      <c r="A141" s="11" t="s">
        <v>183</v>
      </c>
      <c r="B141" s="41">
        <v>45876</v>
      </c>
      <c r="C141" s="39" t="s">
        <v>1554</v>
      </c>
      <c r="D141" s="43" t="s">
        <v>15</v>
      </c>
      <c r="E141" s="39">
        <v>1.92</v>
      </c>
      <c r="F141" s="39" t="s">
        <v>16</v>
      </c>
      <c r="G141" s="39"/>
      <c r="H141" s="42">
        <f t="shared" si="27"/>
        <v>20000</v>
      </c>
      <c r="I141" s="13">
        <f t="shared" si="28"/>
        <v>18400</v>
      </c>
      <c r="J141" s="14">
        <f t="shared" si="29"/>
        <v>858800</v>
      </c>
    </row>
    <row r="142" spans="1:10">
      <c r="A142" s="11" t="s">
        <v>184</v>
      </c>
      <c r="B142" s="41">
        <v>45876</v>
      </c>
      <c r="C142" s="39" t="s">
        <v>1554</v>
      </c>
      <c r="D142" s="43" t="s">
        <v>18</v>
      </c>
      <c r="E142" s="39">
        <v>3.9</v>
      </c>
      <c r="F142" s="39" t="s">
        <v>16</v>
      </c>
      <c r="G142" s="39"/>
      <c r="H142" s="42">
        <f t="shared" si="27"/>
        <v>20000</v>
      </c>
      <c r="I142" s="13">
        <f t="shared" si="28"/>
        <v>58000</v>
      </c>
      <c r="J142" s="14">
        <f t="shared" si="29"/>
        <v>916800</v>
      </c>
    </row>
    <row r="143" spans="1:10" ht="15" thickBot="1">
      <c r="A143" s="11" t="s">
        <v>185</v>
      </c>
      <c r="B143" s="54">
        <v>45876</v>
      </c>
      <c r="C143" s="40" t="s">
        <v>1554</v>
      </c>
      <c r="D143" s="50" t="s">
        <v>58</v>
      </c>
      <c r="E143" s="40">
        <v>1.89</v>
      </c>
      <c r="F143" s="40" t="s">
        <v>16</v>
      </c>
      <c r="G143" s="40"/>
      <c r="H143" s="42">
        <f t="shared" si="27"/>
        <v>20000</v>
      </c>
      <c r="I143" s="13">
        <f t="shared" si="28"/>
        <v>17799.999999999996</v>
      </c>
      <c r="J143" s="14">
        <f t="shared" si="29"/>
        <v>934600</v>
      </c>
    </row>
    <row r="144" spans="1:10" ht="15" thickTop="1">
      <c r="A144" s="11" t="s">
        <v>186</v>
      </c>
      <c r="B144" s="41">
        <v>45877</v>
      </c>
      <c r="C144" s="39" t="s">
        <v>1555</v>
      </c>
      <c r="D144" s="49" t="s">
        <v>58</v>
      </c>
      <c r="E144" s="39">
        <v>2.63</v>
      </c>
      <c r="F144" s="39" t="s">
        <v>19</v>
      </c>
      <c r="G144" s="39"/>
      <c r="H144" s="42">
        <f t="shared" si="27"/>
        <v>20000</v>
      </c>
      <c r="I144" s="13">
        <f t="shared" si="28"/>
        <v>-20000</v>
      </c>
      <c r="J144" s="14">
        <f t="shared" si="29"/>
        <v>914600</v>
      </c>
    </row>
    <row r="145" spans="1:10">
      <c r="A145" s="11" t="s">
        <v>187</v>
      </c>
      <c r="B145" s="41">
        <v>45877</v>
      </c>
      <c r="C145" s="39" t="s">
        <v>1555</v>
      </c>
      <c r="D145" s="49" t="s">
        <v>1434</v>
      </c>
      <c r="E145" s="39">
        <v>13</v>
      </c>
      <c r="F145" s="39" t="s">
        <v>19</v>
      </c>
      <c r="G145" s="39"/>
      <c r="H145" s="42">
        <f t="shared" si="27"/>
        <v>20000</v>
      </c>
      <c r="I145" s="13">
        <f t="shared" si="28"/>
        <v>-20000</v>
      </c>
      <c r="J145" s="14">
        <f t="shared" si="29"/>
        <v>894600</v>
      </c>
    </row>
    <row r="146" spans="1:10">
      <c r="A146" s="11" t="s">
        <v>188</v>
      </c>
      <c r="B146" s="41">
        <v>45877</v>
      </c>
      <c r="C146" s="39" t="s">
        <v>1556</v>
      </c>
      <c r="D146" s="49" t="s">
        <v>1434</v>
      </c>
      <c r="E146" s="39">
        <v>11</v>
      </c>
      <c r="F146" s="39" t="s">
        <v>19</v>
      </c>
      <c r="G146" s="39"/>
      <c r="H146" s="42">
        <f t="shared" si="27"/>
        <v>20000</v>
      </c>
      <c r="I146" s="13">
        <f t="shared" si="28"/>
        <v>-20000</v>
      </c>
      <c r="J146" s="14">
        <f t="shared" si="29"/>
        <v>874600</v>
      </c>
    </row>
    <row r="147" spans="1:10">
      <c r="A147" s="11" t="s">
        <v>189</v>
      </c>
      <c r="B147" s="41">
        <v>45877</v>
      </c>
      <c r="C147" s="39" t="s">
        <v>1556</v>
      </c>
      <c r="D147" s="49" t="s">
        <v>58</v>
      </c>
      <c r="E147" s="39">
        <v>2.4300000000000002</v>
      </c>
      <c r="F147" s="39" t="s">
        <v>19</v>
      </c>
      <c r="G147" s="39"/>
      <c r="H147" s="42">
        <f t="shared" si="27"/>
        <v>20000</v>
      </c>
      <c r="I147" s="13">
        <f t="shared" si="28"/>
        <v>-20000</v>
      </c>
      <c r="J147" s="14">
        <f t="shared" si="29"/>
        <v>854600</v>
      </c>
    </row>
    <row r="148" spans="1:10">
      <c r="A148" s="11" t="s">
        <v>190</v>
      </c>
      <c r="B148" s="41">
        <v>45877</v>
      </c>
      <c r="C148" s="39" t="s">
        <v>1557</v>
      </c>
      <c r="D148" s="49" t="s">
        <v>1434</v>
      </c>
      <c r="E148" s="39">
        <v>10.5</v>
      </c>
      <c r="F148" s="39" t="s">
        <v>19</v>
      </c>
      <c r="G148" s="39"/>
      <c r="H148" s="42">
        <f t="shared" si="27"/>
        <v>20000</v>
      </c>
      <c r="I148" s="13">
        <f t="shared" si="28"/>
        <v>-20000</v>
      </c>
      <c r="J148" s="14">
        <f t="shared" si="29"/>
        <v>834600</v>
      </c>
    </row>
    <row r="149" spans="1:10">
      <c r="A149" s="11" t="s">
        <v>191</v>
      </c>
      <c r="B149" s="41">
        <v>45877</v>
      </c>
      <c r="C149" s="39" t="s">
        <v>1557</v>
      </c>
      <c r="D149" s="49" t="s">
        <v>58</v>
      </c>
      <c r="E149" s="39">
        <v>2.39</v>
      </c>
      <c r="F149" s="39" t="s">
        <v>19</v>
      </c>
      <c r="G149" s="39"/>
      <c r="H149" s="42">
        <f t="shared" si="27"/>
        <v>20000</v>
      </c>
      <c r="I149" s="13">
        <f t="shared" si="28"/>
        <v>-20000</v>
      </c>
      <c r="J149" s="14">
        <f t="shared" si="29"/>
        <v>814600</v>
      </c>
    </row>
    <row r="150" spans="1:10">
      <c r="A150" s="11" t="s">
        <v>192</v>
      </c>
      <c r="B150" s="41">
        <v>45877</v>
      </c>
      <c r="C150" s="39" t="s">
        <v>1558</v>
      </c>
      <c r="D150" s="49" t="s">
        <v>26</v>
      </c>
      <c r="E150" s="39">
        <v>1.99</v>
      </c>
      <c r="F150" s="39" t="s">
        <v>16</v>
      </c>
      <c r="G150" s="39"/>
      <c r="H150" s="42">
        <f t="shared" si="27"/>
        <v>20000</v>
      </c>
      <c r="I150" s="13">
        <f t="shared" si="28"/>
        <v>19800</v>
      </c>
      <c r="J150" s="14">
        <f t="shared" si="29"/>
        <v>834400</v>
      </c>
    </row>
    <row r="151" spans="1:10">
      <c r="A151" s="11" t="s">
        <v>193</v>
      </c>
      <c r="B151" s="41">
        <v>45877</v>
      </c>
      <c r="C151" s="39" t="s">
        <v>1559</v>
      </c>
      <c r="D151" s="49" t="s">
        <v>58</v>
      </c>
      <c r="E151" s="39">
        <v>2.82</v>
      </c>
      <c r="F151" s="39" t="s">
        <v>19</v>
      </c>
      <c r="G151" s="39"/>
      <c r="H151" s="42">
        <f t="shared" si="27"/>
        <v>20000</v>
      </c>
      <c r="I151" s="13">
        <f t="shared" si="28"/>
        <v>-20000</v>
      </c>
      <c r="J151" s="14">
        <f t="shared" si="29"/>
        <v>814400</v>
      </c>
    </row>
    <row r="152" spans="1:10">
      <c r="A152" s="11" t="s">
        <v>194</v>
      </c>
      <c r="B152" s="41">
        <v>45877</v>
      </c>
      <c r="C152" s="39" t="s">
        <v>1559</v>
      </c>
      <c r="D152" s="49" t="s">
        <v>115</v>
      </c>
      <c r="E152" s="39">
        <v>4.3499999999999996</v>
      </c>
      <c r="F152" s="39" t="s">
        <v>19</v>
      </c>
      <c r="G152" s="39"/>
      <c r="H152" s="42">
        <f t="shared" si="27"/>
        <v>20000</v>
      </c>
      <c r="I152" s="13">
        <f t="shared" si="28"/>
        <v>-20000</v>
      </c>
      <c r="J152" s="14">
        <f t="shared" si="29"/>
        <v>794400</v>
      </c>
    </row>
    <row r="153" spans="1:10">
      <c r="A153" s="11" t="s">
        <v>195</v>
      </c>
      <c r="B153" s="41">
        <v>45877</v>
      </c>
      <c r="C153" s="39" t="s">
        <v>1560</v>
      </c>
      <c r="D153" s="43" t="s">
        <v>15</v>
      </c>
      <c r="E153" s="39">
        <v>1.93</v>
      </c>
      <c r="F153" s="39" t="s">
        <v>19</v>
      </c>
      <c r="G153" s="39"/>
      <c r="H153" s="42">
        <f t="shared" si="27"/>
        <v>20000</v>
      </c>
      <c r="I153" s="13">
        <f t="shared" si="28"/>
        <v>-20000</v>
      </c>
      <c r="J153" s="14">
        <f t="shared" si="29"/>
        <v>774400</v>
      </c>
    </row>
    <row r="154" spans="1:10">
      <c r="A154" s="11" t="s">
        <v>196</v>
      </c>
      <c r="B154" s="41">
        <v>45877</v>
      </c>
      <c r="C154" s="39" t="s">
        <v>1560</v>
      </c>
      <c r="D154" s="49" t="s">
        <v>115</v>
      </c>
      <c r="E154" s="39">
        <v>2.5099999999999998</v>
      </c>
      <c r="F154" s="39" t="s">
        <v>19</v>
      </c>
      <c r="G154" s="39"/>
      <c r="H154" s="42">
        <f t="shared" si="27"/>
        <v>20000</v>
      </c>
      <c r="I154" s="13">
        <f t="shared" si="28"/>
        <v>-20000</v>
      </c>
      <c r="J154" s="14">
        <f t="shared" si="29"/>
        <v>754400</v>
      </c>
    </row>
    <row r="155" spans="1:10">
      <c r="A155" s="11" t="s">
        <v>197</v>
      </c>
      <c r="B155" s="41">
        <v>45877</v>
      </c>
      <c r="C155" s="39" t="s">
        <v>1561</v>
      </c>
      <c r="D155" s="49" t="s">
        <v>26</v>
      </c>
      <c r="E155" s="39">
        <v>1.8</v>
      </c>
      <c r="F155" s="39" t="s">
        <v>16</v>
      </c>
      <c r="G155" s="39"/>
      <c r="H155" s="42">
        <f t="shared" si="27"/>
        <v>20000</v>
      </c>
      <c r="I155" s="13">
        <f t="shared" si="28"/>
        <v>16000</v>
      </c>
      <c r="J155" s="14">
        <f t="shared" si="29"/>
        <v>770400</v>
      </c>
    </row>
    <row r="156" spans="1:10">
      <c r="A156" s="11" t="s">
        <v>198</v>
      </c>
      <c r="B156" s="41">
        <v>45877</v>
      </c>
      <c r="C156" s="39" t="s">
        <v>1562</v>
      </c>
      <c r="D156" s="49" t="s">
        <v>58</v>
      </c>
      <c r="E156" s="39">
        <v>2.78</v>
      </c>
      <c r="F156" s="39" t="s">
        <v>19</v>
      </c>
      <c r="G156" s="39"/>
      <c r="H156" s="42">
        <f t="shared" si="27"/>
        <v>20000</v>
      </c>
      <c r="I156" s="13">
        <f t="shared" si="28"/>
        <v>-20000</v>
      </c>
      <c r="J156" s="14">
        <f t="shared" si="29"/>
        <v>750400</v>
      </c>
    </row>
    <row r="157" spans="1:10">
      <c r="A157" s="11" t="s">
        <v>199</v>
      </c>
      <c r="B157" s="41">
        <v>45877</v>
      </c>
      <c r="C157" s="39" t="s">
        <v>1562</v>
      </c>
      <c r="D157" s="49" t="s">
        <v>21</v>
      </c>
      <c r="E157" s="39">
        <v>1.94</v>
      </c>
      <c r="F157" s="39" t="s">
        <v>19</v>
      </c>
      <c r="G157" s="39"/>
      <c r="H157" s="42">
        <f t="shared" si="27"/>
        <v>20000</v>
      </c>
      <c r="I157" s="13">
        <f t="shared" si="28"/>
        <v>-20000</v>
      </c>
      <c r="J157" s="14">
        <f t="shared" si="29"/>
        <v>730400</v>
      </c>
    </row>
    <row r="158" spans="1:10">
      <c r="A158" s="11" t="s">
        <v>200</v>
      </c>
      <c r="B158" s="41">
        <v>45877</v>
      </c>
      <c r="C158" s="39" t="s">
        <v>1563</v>
      </c>
      <c r="D158" s="49" t="s">
        <v>58</v>
      </c>
      <c r="E158" s="39">
        <v>1.93</v>
      </c>
      <c r="F158" s="39" t="s">
        <v>19</v>
      </c>
      <c r="G158" s="39"/>
      <c r="H158" s="42">
        <f t="shared" si="27"/>
        <v>20000</v>
      </c>
      <c r="I158" s="13">
        <f t="shared" si="28"/>
        <v>-20000</v>
      </c>
      <c r="J158" s="14">
        <f t="shared" si="29"/>
        <v>710400</v>
      </c>
    </row>
    <row r="159" spans="1:10">
      <c r="A159" s="11" t="s">
        <v>201</v>
      </c>
      <c r="B159" s="41">
        <v>45877</v>
      </c>
      <c r="C159" s="39" t="s">
        <v>1563</v>
      </c>
      <c r="D159" s="49" t="s">
        <v>88</v>
      </c>
      <c r="E159" s="39">
        <v>3</v>
      </c>
      <c r="F159" s="39" t="s">
        <v>19</v>
      </c>
      <c r="G159" s="39"/>
      <c r="H159" s="42">
        <f t="shared" si="27"/>
        <v>20000</v>
      </c>
      <c r="I159" s="13">
        <f t="shared" si="28"/>
        <v>-20000</v>
      </c>
      <c r="J159" s="14">
        <f t="shared" si="29"/>
        <v>690400</v>
      </c>
    </row>
    <row r="160" spans="1:10" ht="15" thickBot="1">
      <c r="A160" s="11" t="s">
        <v>202</v>
      </c>
      <c r="B160" s="54">
        <v>45877</v>
      </c>
      <c r="C160" s="40" t="s">
        <v>1563</v>
      </c>
      <c r="D160" s="50" t="s">
        <v>15</v>
      </c>
      <c r="E160" s="40">
        <v>1.94</v>
      </c>
      <c r="F160" s="40" t="s">
        <v>19</v>
      </c>
      <c r="G160" s="40"/>
      <c r="H160" s="42">
        <f t="shared" si="27"/>
        <v>20000</v>
      </c>
      <c r="I160" s="13">
        <f t="shared" si="28"/>
        <v>-20000</v>
      </c>
      <c r="J160" s="14">
        <f t="shared" si="29"/>
        <v>670400</v>
      </c>
    </row>
    <row r="161" spans="1:10" ht="15" thickTop="1">
      <c r="A161" s="11" t="s">
        <v>203</v>
      </c>
      <c r="B161" s="41">
        <v>45878</v>
      </c>
      <c r="C161" s="39" t="s">
        <v>1564</v>
      </c>
      <c r="D161" s="43" t="s">
        <v>15</v>
      </c>
      <c r="E161" s="39">
        <v>3</v>
      </c>
      <c r="F161" s="39" t="s">
        <v>19</v>
      </c>
      <c r="G161" s="39"/>
      <c r="H161" s="42">
        <f t="shared" si="27"/>
        <v>20000</v>
      </c>
      <c r="I161" s="13">
        <f t="shared" si="28"/>
        <v>-20000</v>
      </c>
      <c r="J161" s="14">
        <f t="shared" si="29"/>
        <v>650400</v>
      </c>
    </row>
    <row r="162" spans="1:10">
      <c r="A162" s="11" t="s">
        <v>204</v>
      </c>
      <c r="B162" s="41">
        <v>45878</v>
      </c>
      <c r="C162" s="39" t="s">
        <v>1564</v>
      </c>
      <c r="D162" s="49" t="s">
        <v>26</v>
      </c>
      <c r="E162" s="39">
        <v>2.12</v>
      </c>
      <c r="F162" s="39" t="s">
        <v>19</v>
      </c>
      <c r="G162" s="39"/>
      <c r="H162" s="42">
        <f t="shared" si="27"/>
        <v>20000</v>
      </c>
      <c r="I162" s="13">
        <f t="shared" si="28"/>
        <v>-20000</v>
      </c>
      <c r="J162" s="14">
        <f t="shared" si="29"/>
        <v>630400</v>
      </c>
    </row>
    <row r="163" spans="1:10">
      <c r="A163" s="11" t="s">
        <v>205</v>
      </c>
      <c r="B163" s="41">
        <v>45878</v>
      </c>
      <c r="C163" s="39" t="s">
        <v>1565</v>
      </c>
      <c r="D163" s="43" t="s">
        <v>15</v>
      </c>
      <c r="E163" s="39">
        <v>2.58</v>
      </c>
      <c r="F163" s="39" t="s">
        <v>19</v>
      </c>
      <c r="G163" s="39"/>
      <c r="H163" s="42">
        <f t="shared" si="27"/>
        <v>20000</v>
      </c>
      <c r="I163" s="13">
        <f t="shared" si="28"/>
        <v>-20000</v>
      </c>
      <c r="J163" s="14">
        <f t="shared" si="29"/>
        <v>610400</v>
      </c>
    </row>
    <row r="164" spans="1:10">
      <c r="A164" s="11" t="s">
        <v>206</v>
      </c>
      <c r="B164" s="41">
        <v>45878</v>
      </c>
      <c r="C164" s="39" t="s">
        <v>1565</v>
      </c>
      <c r="D164" s="49" t="s">
        <v>26</v>
      </c>
      <c r="E164" s="39">
        <v>1.76</v>
      </c>
      <c r="F164" s="39" t="s">
        <v>19</v>
      </c>
      <c r="G164" s="39"/>
      <c r="H164" s="42">
        <f t="shared" si="27"/>
        <v>20000</v>
      </c>
      <c r="I164" s="13">
        <f t="shared" si="28"/>
        <v>-20000</v>
      </c>
      <c r="J164" s="14">
        <f t="shared" si="29"/>
        <v>590400</v>
      </c>
    </row>
    <row r="165" spans="1:10">
      <c r="A165" s="11" t="s">
        <v>207</v>
      </c>
      <c r="B165" s="41">
        <v>45878</v>
      </c>
      <c r="C165" s="39" t="s">
        <v>1566</v>
      </c>
      <c r="D165" s="43" t="s">
        <v>15</v>
      </c>
      <c r="E165" s="39">
        <v>2.9</v>
      </c>
      <c r="F165" s="39" t="s">
        <v>16</v>
      </c>
      <c r="G165" s="52">
        <v>1.8</v>
      </c>
      <c r="H165" s="42">
        <f t="shared" si="27"/>
        <v>20000</v>
      </c>
      <c r="I165" s="13">
        <f t="shared" si="28"/>
        <v>16000</v>
      </c>
      <c r="J165" s="14">
        <f t="shared" si="29"/>
        <v>606400</v>
      </c>
    </row>
    <row r="166" spans="1:10">
      <c r="A166" s="11" t="s">
        <v>208</v>
      </c>
      <c r="B166" s="41">
        <v>45878</v>
      </c>
      <c r="C166" s="39" t="s">
        <v>1566</v>
      </c>
      <c r="D166" s="49" t="s">
        <v>26</v>
      </c>
      <c r="E166" s="39">
        <v>2</v>
      </c>
      <c r="F166" s="39" t="s">
        <v>16</v>
      </c>
      <c r="G166" s="52">
        <v>1.6</v>
      </c>
      <c r="H166" s="42">
        <f t="shared" si="27"/>
        <v>20000</v>
      </c>
      <c r="I166" s="13">
        <f t="shared" si="28"/>
        <v>12000.000000000002</v>
      </c>
      <c r="J166" s="14">
        <f t="shared" si="29"/>
        <v>618400</v>
      </c>
    </row>
    <row r="167" spans="1:10">
      <c r="A167" s="11" t="s">
        <v>209</v>
      </c>
      <c r="B167" s="41">
        <v>45878</v>
      </c>
      <c r="C167" s="39" t="s">
        <v>1567</v>
      </c>
      <c r="D167" s="43" t="s">
        <v>15</v>
      </c>
      <c r="E167" s="39">
        <v>3.4</v>
      </c>
      <c r="F167" s="39" t="s">
        <v>16</v>
      </c>
      <c r="G167" s="52">
        <v>2.6</v>
      </c>
      <c r="H167" s="42">
        <f t="shared" si="27"/>
        <v>20000</v>
      </c>
      <c r="I167" s="13">
        <f t="shared" si="28"/>
        <v>32000</v>
      </c>
      <c r="J167" s="14">
        <f t="shared" si="29"/>
        <v>650400</v>
      </c>
    </row>
    <row r="168" spans="1:10">
      <c r="A168" s="11" t="s">
        <v>210</v>
      </c>
      <c r="B168" s="41">
        <v>45878</v>
      </c>
      <c r="C168" s="39" t="s">
        <v>1567</v>
      </c>
      <c r="D168" s="49" t="s">
        <v>26</v>
      </c>
      <c r="E168" s="39">
        <v>2.39</v>
      </c>
      <c r="F168" s="39" t="s">
        <v>19</v>
      </c>
      <c r="G168" s="39"/>
      <c r="H168" s="42">
        <f t="shared" si="27"/>
        <v>20000</v>
      </c>
      <c r="I168" s="13">
        <f t="shared" si="28"/>
        <v>-20000</v>
      </c>
      <c r="J168" s="14">
        <f t="shared" si="29"/>
        <v>630400</v>
      </c>
    </row>
    <row r="169" spans="1:10">
      <c r="A169" s="11" t="s">
        <v>211</v>
      </c>
      <c r="B169" s="41">
        <v>45878</v>
      </c>
      <c r="C169" s="39" t="s">
        <v>1568</v>
      </c>
      <c r="D169" s="43" t="s">
        <v>15</v>
      </c>
      <c r="E169" s="39">
        <v>2.68</v>
      </c>
      <c r="F169" s="39" t="s">
        <v>16</v>
      </c>
      <c r="G169" s="52">
        <v>2.1</v>
      </c>
      <c r="H169" s="42">
        <f t="shared" si="27"/>
        <v>20000</v>
      </c>
      <c r="I169" s="13">
        <f t="shared" si="28"/>
        <v>22000</v>
      </c>
      <c r="J169" s="14">
        <f t="shared" si="29"/>
        <v>652400</v>
      </c>
    </row>
    <row r="170" spans="1:10">
      <c r="A170" s="11" t="s">
        <v>212</v>
      </c>
      <c r="B170" s="41">
        <v>45878</v>
      </c>
      <c r="C170" s="39" t="s">
        <v>1568</v>
      </c>
      <c r="D170" s="49" t="s">
        <v>26</v>
      </c>
      <c r="E170" s="39">
        <v>1.85</v>
      </c>
      <c r="F170" s="39" t="s">
        <v>16</v>
      </c>
      <c r="G170" s="39"/>
      <c r="H170" s="42">
        <f t="shared" si="27"/>
        <v>20000</v>
      </c>
      <c r="I170" s="13">
        <f t="shared" si="28"/>
        <v>17000</v>
      </c>
      <c r="J170" s="14">
        <f t="shared" si="29"/>
        <v>669400</v>
      </c>
    </row>
    <row r="171" spans="1:10">
      <c r="A171" s="11" t="s">
        <v>213</v>
      </c>
      <c r="B171" s="41">
        <v>45878</v>
      </c>
      <c r="C171" s="39" t="s">
        <v>1569</v>
      </c>
      <c r="D171" s="43" t="s">
        <v>15</v>
      </c>
      <c r="E171" s="39">
        <v>3.05</v>
      </c>
      <c r="F171" s="39" t="s">
        <v>16</v>
      </c>
      <c r="G171" s="39"/>
      <c r="H171" s="42">
        <f t="shared" si="27"/>
        <v>20000</v>
      </c>
      <c r="I171" s="13">
        <f t="shared" si="28"/>
        <v>41000</v>
      </c>
      <c r="J171" s="14">
        <f t="shared" si="29"/>
        <v>710400</v>
      </c>
    </row>
    <row r="172" spans="1:10">
      <c r="A172" s="11" t="s">
        <v>214</v>
      </c>
      <c r="B172" s="41">
        <v>45878</v>
      </c>
      <c r="C172" s="53" t="s">
        <v>1569</v>
      </c>
      <c r="D172" s="49" t="s">
        <v>26</v>
      </c>
      <c r="E172" s="53">
        <v>2.16</v>
      </c>
      <c r="F172" s="39" t="s">
        <v>16</v>
      </c>
      <c r="G172" s="39"/>
      <c r="H172" s="42">
        <f t="shared" si="27"/>
        <v>20000</v>
      </c>
      <c r="I172" s="13">
        <f t="shared" si="28"/>
        <v>23200.000000000004</v>
      </c>
      <c r="J172" s="14">
        <f t="shared" si="29"/>
        <v>733600</v>
      </c>
    </row>
    <row r="173" spans="1:10">
      <c r="A173" s="11" t="s">
        <v>215</v>
      </c>
      <c r="B173" s="41">
        <v>45878</v>
      </c>
      <c r="C173" s="39" t="s">
        <v>1570</v>
      </c>
      <c r="D173" s="43" t="s">
        <v>15</v>
      </c>
      <c r="E173" s="39">
        <v>3.55</v>
      </c>
      <c r="F173" s="39" t="s">
        <v>16</v>
      </c>
      <c r="G173" s="39"/>
      <c r="H173" s="42">
        <f t="shared" si="27"/>
        <v>20000</v>
      </c>
      <c r="I173" s="13">
        <f t="shared" si="28"/>
        <v>51000</v>
      </c>
      <c r="J173" s="14">
        <f t="shared" si="29"/>
        <v>784600</v>
      </c>
    </row>
    <row r="174" spans="1:10">
      <c r="A174" s="11" t="s">
        <v>216</v>
      </c>
      <c r="B174" s="41">
        <v>45878</v>
      </c>
      <c r="C174" s="39" t="s">
        <v>1570</v>
      </c>
      <c r="D174" s="49" t="s">
        <v>26</v>
      </c>
      <c r="E174" s="39">
        <v>2.61</v>
      </c>
      <c r="F174" s="39" t="s">
        <v>16</v>
      </c>
      <c r="G174" s="39"/>
      <c r="H174" s="42">
        <f t="shared" si="27"/>
        <v>20000</v>
      </c>
      <c r="I174" s="13">
        <f t="shared" si="28"/>
        <v>32199.999999999996</v>
      </c>
      <c r="J174" s="14">
        <f t="shared" si="29"/>
        <v>816800</v>
      </c>
    </row>
    <row r="175" spans="1:10">
      <c r="A175" s="11" t="s">
        <v>217</v>
      </c>
      <c r="B175" s="41">
        <v>45878</v>
      </c>
      <c r="C175" s="39" t="s">
        <v>1571</v>
      </c>
      <c r="D175" s="43" t="s">
        <v>15</v>
      </c>
      <c r="E175" s="39">
        <v>2.39</v>
      </c>
      <c r="F175" s="39" t="s">
        <v>16</v>
      </c>
      <c r="G175" s="39"/>
      <c r="H175" s="42">
        <f t="shared" si="27"/>
        <v>20000</v>
      </c>
      <c r="I175" s="13">
        <f t="shared" si="28"/>
        <v>27800.000000000004</v>
      </c>
      <c r="J175" s="14">
        <f t="shared" si="29"/>
        <v>844600</v>
      </c>
    </row>
    <row r="176" spans="1:10">
      <c r="A176" s="11" t="s">
        <v>218</v>
      </c>
      <c r="B176" s="41">
        <v>45878</v>
      </c>
      <c r="C176" s="39" t="s">
        <v>1571</v>
      </c>
      <c r="D176" s="49" t="s">
        <v>21</v>
      </c>
      <c r="E176" s="39">
        <v>1.8</v>
      </c>
      <c r="F176" s="39" t="s">
        <v>16</v>
      </c>
      <c r="G176" s="39"/>
      <c r="H176" s="42">
        <f t="shared" si="27"/>
        <v>20000</v>
      </c>
      <c r="I176" s="13">
        <f t="shared" si="28"/>
        <v>16000</v>
      </c>
      <c r="J176" s="14">
        <f t="shared" si="29"/>
        <v>860600</v>
      </c>
    </row>
    <row r="177" spans="1:10">
      <c r="A177" s="11" t="s">
        <v>219</v>
      </c>
      <c r="B177" s="41">
        <v>45878</v>
      </c>
      <c r="C177" s="39" t="s">
        <v>1572</v>
      </c>
      <c r="D177" s="43" t="s">
        <v>15</v>
      </c>
      <c r="E177" s="39">
        <v>3</v>
      </c>
      <c r="F177" s="39" t="s">
        <v>19</v>
      </c>
      <c r="G177" s="39"/>
      <c r="H177" s="42">
        <f t="shared" si="27"/>
        <v>20000</v>
      </c>
      <c r="I177" s="13">
        <f t="shared" si="28"/>
        <v>-20000</v>
      </c>
      <c r="J177" s="14">
        <f t="shared" si="29"/>
        <v>840600</v>
      </c>
    </row>
    <row r="178" spans="1:10">
      <c r="A178" s="11" t="s">
        <v>220</v>
      </c>
      <c r="B178" s="41">
        <v>45878</v>
      </c>
      <c r="C178" s="39" t="s">
        <v>1572</v>
      </c>
      <c r="D178" s="49" t="s">
        <v>26</v>
      </c>
      <c r="E178" s="39">
        <v>2.11</v>
      </c>
      <c r="F178" s="39" t="s">
        <v>19</v>
      </c>
      <c r="G178" s="39"/>
      <c r="H178" s="42">
        <f t="shared" si="27"/>
        <v>20000</v>
      </c>
      <c r="I178" s="13">
        <f t="shared" si="28"/>
        <v>-20000</v>
      </c>
      <c r="J178" s="14">
        <f t="shared" si="29"/>
        <v>820600</v>
      </c>
    </row>
    <row r="179" spans="1:10">
      <c r="A179" s="11" t="s">
        <v>221</v>
      </c>
      <c r="B179" s="41">
        <v>45878</v>
      </c>
      <c r="C179" s="39" t="s">
        <v>1573</v>
      </c>
      <c r="D179" s="49" t="s">
        <v>26</v>
      </c>
      <c r="E179" s="39">
        <v>1.73</v>
      </c>
      <c r="F179" s="39" t="s">
        <v>16</v>
      </c>
      <c r="G179" s="39"/>
      <c r="H179" s="42">
        <f t="shared" si="27"/>
        <v>20000</v>
      </c>
      <c r="I179" s="13">
        <f t="shared" si="28"/>
        <v>14600</v>
      </c>
      <c r="J179" s="14">
        <f t="shared" si="29"/>
        <v>835200</v>
      </c>
    </row>
    <row r="180" spans="1:10">
      <c r="A180" s="11" t="s">
        <v>222</v>
      </c>
      <c r="B180" s="41">
        <v>45878</v>
      </c>
      <c r="C180" s="39" t="s">
        <v>1573</v>
      </c>
      <c r="D180" s="43" t="s">
        <v>15</v>
      </c>
      <c r="E180" s="39">
        <v>2.4700000000000002</v>
      </c>
      <c r="F180" s="39" t="s">
        <v>16</v>
      </c>
      <c r="G180" s="52">
        <v>2.12</v>
      </c>
      <c r="H180" s="42">
        <f t="shared" si="27"/>
        <v>20000</v>
      </c>
      <c r="I180" s="13">
        <f t="shared" si="28"/>
        <v>22400.000000000004</v>
      </c>
      <c r="J180" s="14">
        <f t="shared" si="29"/>
        <v>857600</v>
      </c>
    </row>
    <row r="181" spans="1:10">
      <c r="A181" s="11" t="s">
        <v>223</v>
      </c>
      <c r="B181" s="41">
        <v>45878</v>
      </c>
      <c r="C181" s="39" t="s">
        <v>1574</v>
      </c>
      <c r="D181" s="43" t="s">
        <v>15</v>
      </c>
      <c r="E181" s="39">
        <v>3.8</v>
      </c>
      <c r="F181" s="39" t="s">
        <v>19</v>
      </c>
      <c r="G181" s="39"/>
      <c r="H181" s="42">
        <f t="shared" si="27"/>
        <v>20000</v>
      </c>
      <c r="I181" s="13">
        <f t="shared" si="28"/>
        <v>-20000</v>
      </c>
      <c r="J181" s="14">
        <f t="shared" si="29"/>
        <v>837600</v>
      </c>
    </row>
    <row r="182" spans="1:10">
      <c r="A182" s="11" t="s">
        <v>224</v>
      </c>
      <c r="B182" s="41">
        <v>45878</v>
      </c>
      <c r="C182" s="39" t="s">
        <v>1574</v>
      </c>
      <c r="D182" s="49" t="s">
        <v>26</v>
      </c>
      <c r="E182" s="39">
        <v>2.75</v>
      </c>
      <c r="F182" s="39" t="s">
        <v>19</v>
      </c>
      <c r="G182" s="39"/>
      <c r="H182" s="42">
        <f t="shared" si="27"/>
        <v>20000</v>
      </c>
      <c r="I182" s="13">
        <f t="shared" si="28"/>
        <v>-20000</v>
      </c>
      <c r="J182" s="14">
        <f t="shared" si="29"/>
        <v>817600</v>
      </c>
    </row>
    <row r="183" spans="1:10">
      <c r="A183" s="11" t="s">
        <v>225</v>
      </c>
      <c r="B183" s="41">
        <v>45878</v>
      </c>
      <c r="C183" s="39" t="s">
        <v>1575</v>
      </c>
      <c r="D183" s="43" t="s">
        <v>15</v>
      </c>
      <c r="E183" s="39">
        <v>3.7</v>
      </c>
      <c r="F183" s="39" t="s">
        <v>16</v>
      </c>
      <c r="G183" s="52">
        <v>2.84</v>
      </c>
      <c r="H183" s="42">
        <f t="shared" si="27"/>
        <v>20000</v>
      </c>
      <c r="I183" s="13">
        <f t="shared" si="28"/>
        <v>36800</v>
      </c>
      <c r="J183" s="14">
        <f t="shared" si="29"/>
        <v>854400</v>
      </c>
    </row>
    <row r="184" spans="1:10" ht="15" thickBot="1">
      <c r="A184" s="11" t="s">
        <v>226</v>
      </c>
      <c r="B184" s="54">
        <v>45878</v>
      </c>
      <c r="C184" s="40" t="s">
        <v>1575</v>
      </c>
      <c r="D184" s="50" t="s">
        <v>26</v>
      </c>
      <c r="E184" s="40">
        <v>2.64</v>
      </c>
      <c r="F184" s="40" t="s">
        <v>16</v>
      </c>
      <c r="G184" s="40"/>
      <c r="H184" s="42">
        <f t="shared" si="27"/>
        <v>20000</v>
      </c>
      <c r="I184" s="13">
        <f t="shared" si="28"/>
        <v>32800</v>
      </c>
      <c r="J184" s="14">
        <f t="shared" si="29"/>
        <v>887200</v>
      </c>
    </row>
    <row r="185" spans="1:10" ht="15" thickTop="1">
      <c r="A185" s="11" t="s">
        <v>227</v>
      </c>
      <c r="B185" s="41">
        <v>45879</v>
      </c>
      <c r="C185" s="39" t="s">
        <v>1576</v>
      </c>
      <c r="D185" s="49" t="s">
        <v>1434</v>
      </c>
      <c r="E185" s="39">
        <v>6</v>
      </c>
      <c r="F185" s="39" t="s">
        <v>19</v>
      </c>
      <c r="G185" s="39"/>
      <c r="H185" s="42">
        <f t="shared" si="27"/>
        <v>20000</v>
      </c>
      <c r="I185" s="13">
        <f t="shared" si="28"/>
        <v>-20000</v>
      </c>
      <c r="J185" s="14">
        <f t="shared" si="29"/>
        <v>867200</v>
      </c>
    </row>
    <row r="186" spans="1:10">
      <c r="A186" s="11" t="s">
        <v>228</v>
      </c>
      <c r="B186" s="41">
        <v>45879</v>
      </c>
      <c r="C186" s="39" t="s">
        <v>1576</v>
      </c>
      <c r="D186" s="49" t="s">
        <v>58</v>
      </c>
      <c r="E186" s="39">
        <v>1.87</v>
      </c>
      <c r="F186" s="39" t="s">
        <v>16</v>
      </c>
      <c r="G186" s="39"/>
      <c r="H186" s="42">
        <f t="shared" si="27"/>
        <v>20000</v>
      </c>
      <c r="I186" s="13">
        <f t="shared" si="28"/>
        <v>17400.000000000004</v>
      </c>
      <c r="J186" s="14">
        <f t="shared" si="29"/>
        <v>884600</v>
      </c>
    </row>
    <row r="187" spans="1:10">
      <c r="A187" s="11" t="s">
        <v>229</v>
      </c>
      <c r="B187" s="41">
        <v>45879</v>
      </c>
      <c r="C187" s="39" t="s">
        <v>1577</v>
      </c>
      <c r="D187" s="49" t="s">
        <v>26</v>
      </c>
      <c r="E187" s="39">
        <v>1.87</v>
      </c>
      <c r="F187" s="39" t="s">
        <v>19</v>
      </c>
      <c r="G187" s="39"/>
      <c r="H187" s="42">
        <f t="shared" si="27"/>
        <v>20000</v>
      </c>
      <c r="I187" s="13">
        <f t="shared" si="28"/>
        <v>-20000</v>
      </c>
      <c r="J187" s="14">
        <f t="shared" si="29"/>
        <v>864600</v>
      </c>
    </row>
    <row r="188" spans="1:10">
      <c r="A188" s="11" t="s">
        <v>230</v>
      </c>
      <c r="B188" s="41">
        <v>45879</v>
      </c>
      <c r="C188" s="39" t="s">
        <v>1578</v>
      </c>
      <c r="D188" s="49" t="s">
        <v>26</v>
      </c>
      <c r="E188" s="39">
        <v>1.84</v>
      </c>
      <c r="F188" s="39" t="s">
        <v>16</v>
      </c>
      <c r="G188" s="39"/>
      <c r="H188" s="42">
        <f t="shared" si="27"/>
        <v>20000</v>
      </c>
      <c r="I188" s="13">
        <f t="shared" si="28"/>
        <v>16800</v>
      </c>
      <c r="J188" s="14">
        <f t="shared" si="29"/>
        <v>881400</v>
      </c>
    </row>
    <row r="189" spans="1:10">
      <c r="A189" s="11" t="s">
        <v>231</v>
      </c>
      <c r="B189" s="41">
        <v>45879</v>
      </c>
      <c r="C189" s="39" t="s">
        <v>1579</v>
      </c>
      <c r="D189" s="49" t="s">
        <v>1434</v>
      </c>
      <c r="E189" s="39">
        <v>10.5</v>
      </c>
      <c r="F189" s="39" t="s">
        <v>19</v>
      </c>
      <c r="G189" s="39"/>
      <c r="H189" s="42">
        <f t="shared" si="27"/>
        <v>20000</v>
      </c>
      <c r="I189" s="13">
        <f t="shared" si="28"/>
        <v>-20000</v>
      </c>
      <c r="J189" s="14">
        <f t="shared" si="29"/>
        <v>861400</v>
      </c>
    </row>
    <row r="190" spans="1:10">
      <c r="A190" s="11" t="s">
        <v>232</v>
      </c>
      <c r="B190" s="41">
        <v>45879</v>
      </c>
      <c r="C190" s="39" t="s">
        <v>1579</v>
      </c>
      <c r="D190" s="49" t="s">
        <v>26</v>
      </c>
      <c r="E190" s="39">
        <v>1.59</v>
      </c>
      <c r="F190" s="39" t="s">
        <v>16</v>
      </c>
      <c r="G190" s="39"/>
      <c r="H190" s="42">
        <f t="shared" si="27"/>
        <v>20000</v>
      </c>
      <c r="I190" s="13">
        <f t="shared" si="28"/>
        <v>11800.000000000002</v>
      </c>
      <c r="J190" s="14">
        <f t="shared" si="29"/>
        <v>873200</v>
      </c>
    </row>
    <row r="191" spans="1:10">
      <c r="A191" s="11" t="s">
        <v>233</v>
      </c>
      <c r="B191" s="41">
        <v>45879</v>
      </c>
      <c r="C191" s="39" t="s">
        <v>1580</v>
      </c>
      <c r="D191" s="49" t="s">
        <v>23</v>
      </c>
      <c r="E191" s="39">
        <v>1.65</v>
      </c>
      <c r="F191" s="39" t="s">
        <v>16</v>
      </c>
      <c r="G191" s="39"/>
      <c r="H191" s="42">
        <f t="shared" si="27"/>
        <v>20000</v>
      </c>
      <c r="I191" s="13">
        <f t="shared" si="28"/>
        <v>12999.999999999998</v>
      </c>
      <c r="J191" s="14">
        <f t="shared" si="29"/>
        <v>886200</v>
      </c>
    </row>
    <row r="192" spans="1:10">
      <c r="A192" s="11" t="s">
        <v>234</v>
      </c>
      <c r="B192" s="41">
        <v>45879</v>
      </c>
      <c r="C192" s="39" t="s">
        <v>1581</v>
      </c>
      <c r="D192" s="49" t="s">
        <v>23</v>
      </c>
      <c r="E192" s="39">
        <v>1.81</v>
      </c>
      <c r="F192" s="39" t="s">
        <v>19</v>
      </c>
      <c r="G192" s="39"/>
      <c r="H192" s="42">
        <f t="shared" si="27"/>
        <v>20000</v>
      </c>
      <c r="I192" s="13">
        <f t="shared" si="28"/>
        <v>-20000</v>
      </c>
      <c r="J192" s="14">
        <f t="shared" si="29"/>
        <v>866200</v>
      </c>
    </row>
    <row r="193" spans="1:10">
      <c r="A193" s="11" t="s">
        <v>235</v>
      </c>
      <c r="B193" s="41">
        <v>45879</v>
      </c>
      <c r="C193" s="39" t="s">
        <v>1582</v>
      </c>
      <c r="D193" s="49" t="s">
        <v>23</v>
      </c>
      <c r="E193" s="39">
        <v>1.65</v>
      </c>
      <c r="F193" s="39" t="s">
        <v>16</v>
      </c>
      <c r="G193" s="57">
        <v>1</v>
      </c>
      <c r="H193" s="42">
        <f t="shared" si="27"/>
        <v>20000</v>
      </c>
      <c r="I193" s="13">
        <f t="shared" si="28"/>
        <v>0</v>
      </c>
      <c r="J193" s="14">
        <f t="shared" si="29"/>
        <v>866200</v>
      </c>
    </row>
    <row r="194" spans="1:10">
      <c r="A194" s="11" t="s">
        <v>236</v>
      </c>
      <c r="B194" s="41">
        <v>45879</v>
      </c>
      <c r="C194" s="39" t="s">
        <v>1583</v>
      </c>
      <c r="D194" s="49" t="s">
        <v>58</v>
      </c>
      <c r="E194" s="39">
        <v>1.61</v>
      </c>
      <c r="F194" s="39" t="s">
        <v>19</v>
      </c>
      <c r="G194" s="39"/>
      <c r="H194" s="42">
        <f t="shared" si="27"/>
        <v>20000</v>
      </c>
      <c r="I194" s="13">
        <f t="shared" si="28"/>
        <v>-20000</v>
      </c>
      <c r="J194" s="14">
        <f t="shared" si="29"/>
        <v>846200</v>
      </c>
    </row>
    <row r="195" spans="1:10">
      <c r="A195" s="11" t="s">
        <v>237</v>
      </c>
      <c r="B195" s="41">
        <v>45879</v>
      </c>
      <c r="C195" s="39" t="s">
        <v>1584</v>
      </c>
      <c r="D195" s="49" t="s">
        <v>58</v>
      </c>
      <c r="E195" s="39">
        <v>2.2599999999999998</v>
      </c>
      <c r="F195" s="39" t="s">
        <v>19</v>
      </c>
      <c r="G195" s="39"/>
      <c r="H195" s="42">
        <f t="shared" si="27"/>
        <v>20000</v>
      </c>
      <c r="I195" s="13">
        <f t="shared" si="28"/>
        <v>-20000</v>
      </c>
      <c r="J195" s="14">
        <f t="shared" si="29"/>
        <v>826200</v>
      </c>
    </row>
    <row r="196" spans="1:10">
      <c r="A196" s="11" t="s">
        <v>238</v>
      </c>
      <c r="B196" s="41">
        <v>45879</v>
      </c>
      <c r="C196" s="39" t="s">
        <v>1585</v>
      </c>
      <c r="D196" s="49" t="s">
        <v>58</v>
      </c>
      <c r="E196" s="39">
        <v>1.82</v>
      </c>
      <c r="F196" s="39" t="s">
        <v>16</v>
      </c>
      <c r="G196" s="39"/>
      <c r="H196" s="42">
        <f t="shared" si="27"/>
        <v>20000</v>
      </c>
      <c r="I196" s="13">
        <f t="shared" si="28"/>
        <v>16400</v>
      </c>
      <c r="J196" s="14">
        <f t="shared" si="29"/>
        <v>842600</v>
      </c>
    </row>
    <row r="197" spans="1:10">
      <c r="A197" s="11" t="s">
        <v>239</v>
      </c>
      <c r="B197" s="41">
        <v>45879</v>
      </c>
      <c r="C197" s="39" t="s">
        <v>1582</v>
      </c>
      <c r="D197" s="49" t="s">
        <v>1434</v>
      </c>
      <c r="E197" s="39">
        <v>6.75</v>
      </c>
      <c r="F197" s="39" t="s">
        <v>19</v>
      </c>
      <c r="G197" s="39"/>
      <c r="H197" s="42">
        <f t="shared" ref="H197:H260" si="30">$C$3</f>
        <v>20000</v>
      </c>
      <c r="I197" s="13">
        <f t="shared" ref="I197:I260" si="31">IF(G197&lt;&gt;"",IF(F197="nyertes",(G197-1)*H197,H197*(-1)),IF(F197="nyertes",(E197-1)*H197,H197*(-1)))</f>
        <v>-20000</v>
      </c>
      <c r="J197" s="14">
        <f t="shared" si="29"/>
        <v>822600</v>
      </c>
    </row>
    <row r="198" spans="1:10">
      <c r="A198" s="11" t="s">
        <v>240</v>
      </c>
      <c r="B198" s="41">
        <v>45879</v>
      </c>
      <c r="C198" s="39" t="s">
        <v>1586</v>
      </c>
      <c r="D198" s="49" t="s">
        <v>26</v>
      </c>
      <c r="E198" s="39">
        <v>2.33</v>
      </c>
      <c r="F198" s="39" t="s">
        <v>19</v>
      </c>
      <c r="G198" s="39"/>
      <c r="H198" s="42">
        <f t="shared" si="30"/>
        <v>20000</v>
      </c>
      <c r="I198" s="13">
        <f t="shared" si="31"/>
        <v>-20000</v>
      </c>
      <c r="J198" s="14">
        <f t="shared" ref="J198:J261" si="32">J197+I198</f>
        <v>802600</v>
      </c>
    </row>
    <row r="199" spans="1:10">
      <c r="A199" s="11" t="s">
        <v>241</v>
      </c>
      <c r="B199" s="41">
        <v>45879</v>
      </c>
      <c r="C199" s="39" t="s">
        <v>1443</v>
      </c>
      <c r="D199" s="49" t="s">
        <v>26</v>
      </c>
      <c r="E199" s="39">
        <v>1.99</v>
      </c>
      <c r="F199" s="39" t="s">
        <v>16</v>
      </c>
      <c r="G199" s="39"/>
      <c r="H199" s="42">
        <f t="shared" si="30"/>
        <v>20000</v>
      </c>
      <c r="I199" s="13">
        <f t="shared" si="31"/>
        <v>19800</v>
      </c>
      <c r="J199" s="14">
        <f t="shared" si="32"/>
        <v>822400</v>
      </c>
    </row>
    <row r="200" spans="1:10">
      <c r="A200" s="11" t="s">
        <v>242</v>
      </c>
      <c r="B200" s="41">
        <v>45879</v>
      </c>
      <c r="C200" s="39" t="s">
        <v>1587</v>
      </c>
      <c r="D200" s="49" t="s">
        <v>26</v>
      </c>
      <c r="E200" s="39">
        <v>1.83</v>
      </c>
      <c r="F200" s="39" t="s">
        <v>16</v>
      </c>
      <c r="G200" s="39"/>
      <c r="H200" s="42">
        <f t="shared" si="30"/>
        <v>20000</v>
      </c>
      <c r="I200" s="13">
        <f t="shared" si="31"/>
        <v>16600</v>
      </c>
      <c r="J200" s="14">
        <f t="shared" si="32"/>
        <v>839000</v>
      </c>
    </row>
    <row r="201" spans="1:10">
      <c r="A201" s="11" t="s">
        <v>243</v>
      </c>
      <c r="B201" s="41">
        <v>45879</v>
      </c>
      <c r="C201" s="39" t="s">
        <v>1588</v>
      </c>
      <c r="D201" s="49" t="s">
        <v>26</v>
      </c>
      <c r="E201" s="39">
        <v>2.08</v>
      </c>
      <c r="F201" s="39" t="s">
        <v>19</v>
      </c>
      <c r="G201" s="39"/>
      <c r="H201" s="42">
        <f t="shared" si="30"/>
        <v>20000</v>
      </c>
      <c r="I201" s="13">
        <f t="shared" si="31"/>
        <v>-20000</v>
      </c>
      <c r="J201" s="14">
        <f t="shared" si="32"/>
        <v>819000</v>
      </c>
    </row>
    <row r="202" spans="1:10">
      <c r="A202" s="11" t="s">
        <v>244</v>
      </c>
      <c r="B202" s="41">
        <v>45879</v>
      </c>
      <c r="C202" s="39" t="s">
        <v>1589</v>
      </c>
      <c r="D202" s="43" t="s">
        <v>15</v>
      </c>
      <c r="E202" s="39">
        <v>2.65</v>
      </c>
      <c r="F202" s="39" t="s">
        <v>19</v>
      </c>
      <c r="G202" s="39"/>
      <c r="H202" s="42">
        <f t="shared" si="30"/>
        <v>20000</v>
      </c>
      <c r="I202" s="13">
        <f t="shared" si="31"/>
        <v>-20000</v>
      </c>
      <c r="J202" s="14">
        <f t="shared" si="32"/>
        <v>799000</v>
      </c>
    </row>
    <row r="203" spans="1:10">
      <c r="A203" s="11" t="s">
        <v>245</v>
      </c>
      <c r="B203" s="41">
        <v>45879</v>
      </c>
      <c r="C203" s="39" t="s">
        <v>1589</v>
      </c>
      <c r="D203" s="49" t="s">
        <v>21</v>
      </c>
      <c r="E203" s="39">
        <v>1.96</v>
      </c>
      <c r="F203" s="39" t="s">
        <v>19</v>
      </c>
      <c r="G203" s="39"/>
      <c r="H203" s="42">
        <f t="shared" si="30"/>
        <v>20000</v>
      </c>
      <c r="I203" s="13">
        <f t="shared" si="31"/>
        <v>-20000</v>
      </c>
      <c r="J203" s="14">
        <f t="shared" si="32"/>
        <v>779000</v>
      </c>
    </row>
    <row r="204" spans="1:10">
      <c r="A204" s="11" t="s">
        <v>246</v>
      </c>
      <c r="B204" s="41">
        <v>45879</v>
      </c>
      <c r="C204" s="53" t="s">
        <v>1590</v>
      </c>
      <c r="D204" s="43" t="s">
        <v>15</v>
      </c>
      <c r="E204" s="39">
        <v>4.4000000000000004</v>
      </c>
      <c r="F204" s="39" t="s">
        <v>16</v>
      </c>
      <c r="G204" s="52">
        <v>3.6</v>
      </c>
      <c r="H204" s="42">
        <f t="shared" si="30"/>
        <v>20000</v>
      </c>
      <c r="I204" s="13">
        <f t="shared" si="31"/>
        <v>52000</v>
      </c>
      <c r="J204" s="14">
        <f t="shared" si="32"/>
        <v>831000</v>
      </c>
    </row>
    <row r="205" spans="1:10">
      <c r="A205" s="11" t="s">
        <v>247</v>
      </c>
      <c r="B205" s="41">
        <v>45879</v>
      </c>
      <c r="C205" s="53" t="s">
        <v>1590</v>
      </c>
      <c r="D205" s="43" t="s">
        <v>18</v>
      </c>
      <c r="E205" s="39">
        <v>14</v>
      </c>
      <c r="F205" s="39" t="s">
        <v>19</v>
      </c>
      <c r="G205" s="39"/>
      <c r="H205" s="42">
        <f t="shared" si="30"/>
        <v>20000</v>
      </c>
      <c r="I205" s="13">
        <f t="shared" si="31"/>
        <v>-20000</v>
      </c>
      <c r="J205" s="14">
        <f t="shared" si="32"/>
        <v>811000</v>
      </c>
    </row>
    <row r="206" spans="1:10">
      <c r="A206" s="11" t="s">
        <v>248</v>
      </c>
      <c r="B206" s="41">
        <v>45879</v>
      </c>
      <c r="C206" s="53" t="s">
        <v>1590</v>
      </c>
      <c r="D206" s="43" t="s">
        <v>31</v>
      </c>
      <c r="E206" s="39">
        <v>1.73</v>
      </c>
      <c r="F206" s="39" t="s">
        <v>16</v>
      </c>
      <c r="G206" s="39"/>
      <c r="H206" s="42">
        <f t="shared" si="30"/>
        <v>20000</v>
      </c>
      <c r="I206" s="13">
        <f t="shared" si="31"/>
        <v>14600</v>
      </c>
      <c r="J206" s="14">
        <f t="shared" si="32"/>
        <v>825600</v>
      </c>
    </row>
    <row r="207" spans="1:10">
      <c r="A207" s="11" t="s">
        <v>249</v>
      </c>
      <c r="B207" s="41">
        <v>45879</v>
      </c>
      <c r="C207" s="53" t="s">
        <v>1591</v>
      </c>
      <c r="D207" s="43" t="s">
        <v>15</v>
      </c>
      <c r="E207" s="39">
        <v>2.8</v>
      </c>
      <c r="F207" s="39" t="s">
        <v>19</v>
      </c>
      <c r="G207" s="39"/>
      <c r="H207" s="42">
        <f t="shared" si="30"/>
        <v>20000</v>
      </c>
      <c r="I207" s="13">
        <f t="shared" si="31"/>
        <v>-20000</v>
      </c>
      <c r="J207" s="14">
        <f t="shared" si="32"/>
        <v>805600</v>
      </c>
    </row>
    <row r="208" spans="1:10">
      <c r="A208" s="11" t="s">
        <v>250</v>
      </c>
      <c r="B208" s="41">
        <v>45879</v>
      </c>
      <c r="C208" s="53" t="s">
        <v>1591</v>
      </c>
      <c r="D208" s="43" t="s">
        <v>18</v>
      </c>
      <c r="E208" s="39">
        <v>7.25</v>
      </c>
      <c r="F208" s="39" t="s">
        <v>19</v>
      </c>
      <c r="G208" s="39"/>
      <c r="H208" s="42">
        <f t="shared" si="30"/>
        <v>20000</v>
      </c>
      <c r="I208" s="13">
        <f t="shared" si="31"/>
        <v>-20000</v>
      </c>
      <c r="J208" s="14">
        <f t="shared" si="32"/>
        <v>785600</v>
      </c>
    </row>
    <row r="209" spans="1:10">
      <c r="A209" s="11" t="s">
        <v>251</v>
      </c>
      <c r="B209" s="41">
        <v>45879</v>
      </c>
      <c r="C209" s="53" t="s">
        <v>1592</v>
      </c>
      <c r="D209" s="43" t="s">
        <v>15</v>
      </c>
      <c r="E209" s="39">
        <v>2.9</v>
      </c>
      <c r="F209" s="39" t="s">
        <v>19</v>
      </c>
      <c r="G209" s="39"/>
      <c r="H209" s="42">
        <f t="shared" si="30"/>
        <v>20000</v>
      </c>
      <c r="I209" s="13">
        <f t="shared" si="31"/>
        <v>-20000</v>
      </c>
      <c r="J209" s="14">
        <f t="shared" si="32"/>
        <v>765600</v>
      </c>
    </row>
    <row r="210" spans="1:10">
      <c r="A210" s="11" t="s">
        <v>252</v>
      </c>
      <c r="B210" s="41">
        <v>45879</v>
      </c>
      <c r="C210" s="53" t="s">
        <v>1592</v>
      </c>
      <c r="D210" s="43" t="s">
        <v>18</v>
      </c>
      <c r="E210" s="39">
        <v>7</v>
      </c>
      <c r="F210" s="39" t="s">
        <v>19</v>
      </c>
      <c r="G210" s="39"/>
      <c r="H210" s="42">
        <f t="shared" si="30"/>
        <v>20000</v>
      </c>
      <c r="I210" s="13">
        <f t="shared" si="31"/>
        <v>-20000</v>
      </c>
      <c r="J210" s="14">
        <f t="shared" si="32"/>
        <v>745600</v>
      </c>
    </row>
    <row r="211" spans="1:10">
      <c r="A211" s="11" t="s">
        <v>253</v>
      </c>
      <c r="B211" s="41">
        <v>45879</v>
      </c>
      <c r="C211" s="53" t="s">
        <v>1593</v>
      </c>
      <c r="D211" s="43" t="s">
        <v>15</v>
      </c>
      <c r="E211" s="39">
        <v>2.09</v>
      </c>
      <c r="F211" s="39" t="s">
        <v>16</v>
      </c>
      <c r="G211" s="52">
        <v>1.9</v>
      </c>
      <c r="H211" s="42">
        <f t="shared" si="30"/>
        <v>20000</v>
      </c>
      <c r="I211" s="13">
        <f t="shared" si="31"/>
        <v>18000</v>
      </c>
      <c r="J211" s="14">
        <f t="shared" si="32"/>
        <v>763600</v>
      </c>
    </row>
    <row r="212" spans="1:10">
      <c r="A212" s="11" t="s">
        <v>254</v>
      </c>
      <c r="B212" s="41">
        <v>45879</v>
      </c>
      <c r="C212" s="53" t="s">
        <v>1593</v>
      </c>
      <c r="D212" s="49" t="s">
        <v>58</v>
      </c>
      <c r="E212" s="39">
        <v>2.12</v>
      </c>
      <c r="F212" s="39" t="s">
        <v>19</v>
      </c>
      <c r="G212" s="39"/>
      <c r="H212" s="42">
        <f t="shared" si="30"/>
        <v>20000</v>
      </c>
      <c r="I212" s="13">
        <f t="shared" si="31"/>
        <v>-20000</v>
      </c>
      <c r="J212" s="14">
        <f t="shared" si="32"/>
        <v>743600</v>
      </c>
    </row>
    <row r="213" spans="1:10">
      <c r="A213" s="11" t="s">
        <v>255</v>
      </c>
      <c r="B213" s="41">
        <v>45879</v>
      </c>
      <c r="C213" s="53" t="s">
        <v>1587</v>
      </c>
      <c r="D213" s="43" t="s">
        <v>15</v>
      </c>
      <c r="E213" s="39">
        <v>2.61</v>
      </c>
      <c r="F213" s="39" t="s">
        <v>19</v>
      </c>
      <c r="G213" s="39"/>
      <c r="H213" s="42">
        <f t="shared" si="30"/>
        <v>20000</v>
      </c>
      <c r="I213" s="13">
        <f t="shared" si="31"/>
        <v>-20000</v>
      </c>
      <c r="J213" s="14">
        <f t="shared" si="32"/>
        <v>723600</v>
      </c>
    </row>
    <row r="214" spans="1:10">
      <c r="A214" s="11" t="s">
        <v>256</v>
      </c>
      <c r="B214" s="41">
        <v>45879</v>
      </c>
      <c r="C214" s="53" t="s">
        <v>1587</v>
      </c>
      <c r="D214" s="49" t="s">
        <v>23</v>
      </c>
      <c r="E214" s="39">
        <v>2.39</v>
      </c>
      <c r="F214" s="39" t="s">
        <v>19</v>
      </c>
      <c r="G214" s="53"/>
      <c r="H214" s="42">
        <f t="shared" si="30"/>
        <v>20000</v>
      </c>
      <c r="I214" s="13">
        <f t="shared" si="31"/>
        <v>-20000</v>
      </c>
      <c r="J214" s="14">
        <f t="shared" si="32"/>
        <v>703600</v>
      </c>
    </row>
    <row r="215" spans="1:10">
      <c r="A215" s="11" t="s">
        <v>257</v>
      </c>
      <c r="B215" s="41">
        <v>45879</v>
      </c>
      <c r="C215" s="53" t="s">
        <v>1594</v>
      </c>
      <c r="D215" s="43" t="s">
        <v>15</v>
      </c>
      <c r="E215" s="39">
        <v>2.75</v>
      </c>
      <c r="F215" s="39" t="s">
        <v>19</v>
      </c>
      <c r="G215" s="39"/>
      <c r="H215" s="42">
        <f t="shared" si="30"/>
        <v>20000</v>
      </c>
      <c r="I215" s="13">
        <f t="shared" si="31"/>
        <v>-20000</v>
      </c>
      <c r="J215" s="14">
        <f t="shared" si="32"/>
        <v>683600</v>
      </c>
    </row>
    <row r="216" spans="1:10">
      <c r="A216" s="11" t="s">
        <v>258</v>
      </c>
      <c r="B216" s="41">
        <v>45879</v>
      </c>
      <c r="C216" s="53" t="s">
        <v>1594</v>
      </c>
      <c r="D216" s="43" t="s">
        <v>18</v>
      </c>
      <c r="E216" s="39">
        <v>6.75</v>
      </c>
      <c r="F216" s="39" t="s">
        <v>19</v>
      </c>
      <c r="G216" s="39"/>
      <c r="H216" s="42">
        <f t="shared" si="30"/>
        <v>20000</v>
      </c>
      <c r="I216" s="13">
        <f t="shared" si="31"/>
        <v>-20000</v>
      </c>
      <c r="J216" s="14">
        <f t="shared" si="32"/>
        <v>663600</v>
      </c>
    </row>
    <row r="217" spans="1:10">
      <c r="A217" s="11" t="s">
        <v>259</v>
      </c>
      <c r="B217" s="41">
        <v>45879</v>
      </c>
      <c r="C217" s="53" t="s">
        <v>1594</v>
      </c>
      <c r="D217" s="49" t="s">
        <v>26</v>
      </c>
      <c r="E217" s="39">
        <v>1.91</v>
      </c>
      <c r="F217" s="39" t="s">
        <v>16</v>
      </c>
      <c r="G217" s="52">
        <v>1.68</v>
      </c>
      <c r="H217" s="42">
        <f t="shared" si="30"/>
        <v>20000</v>
      </c>
      <c r="I217" s="13">
        <f t="shared" si="31"/>
        <v>13599.999999999998</v>
      </c>
      <c r="J217" s="14">
        <f t="shared" si="32"/>
        <v>677200</v>
      </c>
    </row>
    <row r="218" spans="1:10">
      <c r="A218" s="11" t="s">
        <v>260</v>
      </c>
      <c r="B218" s="41">
        <v>45879</v>
      </c>
      <c r="C218" s="53" t="s">
        <v>1595</v>
      </c>
      <c r="D218" s="43" t="s">
        <v>1431</v>
      </c>
      <c r="E218" s="39">
        <v>2.0499999999999998</v>
      </c>
      <c r="F218" s="39" t="s">
        <v>16</v>
      </c>
      <c r="G218" s="52">
        <v>1.82</v>
      </c>
      <c r="H218" s="42">
        <f t="shared" si="30"/>
        <v>20000</v>
      </c>
      <c r="I218" s="13">
        <f t="shared" si="31"/>
        <v>16400</v>
      </c>
      <c r="J218" s="14">
        <f t="shared" si="32"/>
        <v>693600</v>
      </c>
    </row>
    <row r="219" spans="1:10">
      <c r="A219" s="11" t="s">
        <v>261</v>
      </c>
      <c r="B219" s="41">
        <v>45879</v>
      </c>
      <c r="C219" s="53" t="s">
        <v>1595</v>
      </c>
      <c r="D219" s="49" t="s">
        <v>26</v>
      </c>
      <c r="E219" s="39">
        <v>2.13</v>
      </c>
      <c r="F219" s="39" t="s">
        <v>19</v>
      </c>
      <c r="G219" s="39"/>
      <c r="H219" s="42">
        <f t="shared" si="30"/>
        <v>20000</v>
      </c>
      <c r="I219" s="13">
        <f t="shared" si="31"/>
        <v>-20000</v>
      </c>
      <c r="J219" s="14">
        <f t="shared" si="32"/>
        <v>673600</v>
      </c>
    </row>
    <row r="220" spans="1:10">
      <c r="A220" s="11" t="s">
        <v>262</v>
      </c>
      <c r="B220" s="41">
        <v>45879</v>
      </c>
      <c r="C220" s="53" t="s">
        <v>1596</v>
      </c>
      <c r="D220" s="43" t="s">
        <v>15</v>
      </c>
      <c r="E220" s="39">
        <v>2.2599999999999998</v>
      </c>
      <c r="F220" s="39" t="s">
        <v>19</v>
      </c>
      <c r="G220" s="39"/>
      <c r="H220" s="42">
        <f t="shared" si="30"/>
        <v>20000</v>
      </c>
      <c r="I220" s="13">
        <f t="shared" si="31"/>
        <v>-20000</v>
      </c>
      <c r="J220" s="14">
        <f t="shared" si="32"/>
        <v>653600</v>
      </c>
    </row>
    <row r="221" spans="1:10">
      <c r="A221" s="11" t="s">
        <v>263</v>
      </c>
      <c r="B221" s="41">
        <v>45879</v>
      </c>
      <c r="C221" s="53" t="s">
        <v>1597</v>
      </c>
      <c r="D221" s="43" t="s">
        <v>15</v>
      </c>
      <c r="E221" s="39">
        <v>2.0499999999999998</v>
      </c>
      <c r="F221" s="39" t="s">
        <v>16</v>
      </c>
      <c r="G221" s="39"/>
      <c r="H221" s="42">
        <f t="shared" si="30"/>
        <v>20000</v>
      </c>
      <c r="I221" s="13">
        <f t="shared" si="31"/>
        <v>20999.999999999996</v>
      </c>
      <c r="J221" s="14">
        <f t="shared" si="32"/>
        <v>674600</v>
      </c>
    </row>
    <row r="222" spans="1:10">
      <c r="A222" s="11" t="s">
        <v>264</v>
      </c>
      <c r="B222" s="41">
        <v>45879</v>
      </c>
      <c r="C222" s="53" t="s">
        <v>1598</v>
      </c>
      <c r="D222" s="43" t="s">
        <v>15</v>
      </c>
      <c r="E222" s="39">
        <v>1.94</v>
      </c>
      <c r="F222" s="39" t="s">
        <v>19</v>
      </c>
      <c r="G222" s="39"/>
      <c r="H222" s="42">
        <f t="shared" si="30"/>
        <v>20000</v>
      </c>
      <c r="I222" s="13">
        <f t="shared" si="31"/>
        <v>-20000</v>
      </c>
      <c r="J222" s="14">
        <f t="shared" si="32"/>
        <v>654600</v>
      </c>
    </row>
    <row r="223" spans="1:10">
      <c r="A223" s="11" t="s">
        <v>265</v>
      </c>
      <c r="B223" s="41">
        <v>45879</v>
      </c>
      <c r="C223" s="53" t="s">
        <v>1598</v>
      </c>
      <c r="D223" s="49" t="s">
        <v>115</v>
      </c>
      <c r="E223" s="39">
        <v>2.5099999999999998</v>
      </c>
      <c r="F223" s="39" t="s">
        <v>16</v>
      </c>
      <c r="G223" s="57">
        <v>1</v>
      </c>
      <c r="H223" s="42">
        <f t="shared" si="30"/>
        <v>20000</v>
      </c>
      <c r="I223" s="13">
        <f t="shared" si="31"/>
        <v>0</v>
      </c>
      <c r="J223" s="14">
        <f t="shared" si="32"/>
        <v>654600</v>
      </c>
    </row>
    <row r="224" spans="1:10" ht="15" thickBot="1">
      <c r="A224" s="11" t="s">
        <v>266</v>
      </c>
      <c r="B224" s="54">
        <v>45879</v>
      </c>
      <c r="C224" s="56" t="s">
        <v>1588</v>
      </c>
      <c r="D224" s="50" t="s">
        <v>15</v>
      </c>
      <c r="E224" s="40">
        <v>3.2</v>
      </c>
      <c r="F224" s="40" t="s">
        <v>19</v>
      </c>
      <c r="G224" s="40"/>
      <c r="H224" s="42">
        <f t="shared" si="30"/>
        <v>20000</v>
      </c>
      <c r="I224" s="13">
        <f t="shared" si="31"/>
        <v>-20000</v>
      </c>
      <c r="J224" s="14">
        <f t="shared" si="32"/>
        <v>634600</v>
      </c>
    </row>
    <row r="225" spans="1:10" ht="15" thickTop="1">
      <c r="A225" s="11" t="s">
        <v>267</v>
      </c>
      <c r="B225" s="41">
        <v>45881</v>
      </c>
      <c r="C225" s="39" t="s">
        <v>1599</v>
      </c>
      <c r="D225" s="49" t="s">
        <v>23</v>
      </c>
      <c r="E225" s="39">
        <v>1.66</v>
      </c>
      <c r="F225" s="39" t="s">
        <v>16</v>
      </c>
      <c r="G225" s="39"/>
      <c r="H225" s="42">
        <f t="shared" si="30"/>
        <v>20000</v>
      </c>
      <c r="I225" s="13">
        <f t="shared" si="31"/>
        <v>13199.999999999998</v>
      </c>
      <c r="J225" s="14">
        <f t="shared" si="32"/>
        <v>647800</v>
      </c>
    </row>
    <row r="226" spans="1:10">
      <c r="A226" s="11" t="s">
        <v>268</v>
      </c>
      <c r="B226" s="41">
        <v>45881</v>
      </c>
      <c r="C226" s="39" t="s">
        <v>1600</v>
      </c>
      <c r="D226" s="49" t="s">
        <v>23</v>
      </c>
      <c r="E226" s="39">
        <v>1.8</v>
      </c>
      <c r="F226" s="39" t="s">
        <v>16</v>
      </c>
      <c r="G226" s="39"/>
      <c r="H226" s="42">
        <f t="shared" si="30"/>
        <v>20000</v>
      </c>
      <c r="I226" s="13">
        <f t="shared" si="31"/>
        <v>16000</v>
      </c>
      <c r="J226" s="14">
        <f t="shared" si="32"/>
        <v>663800</v>
      </c>
    </row>
    <row r="227" spans="1:10">
      <c r="A227" s="11" t="s">
        <v>269</v>
      </c>
      <c r="B227" s="41">
        <v>45881</v>
      </c>
      <c r="C227" s="39" t="s">
        <v>1601</v>
      </c>
      <c r="D227" s="49" t="s">
        <v>26</v>
      </c>
      <c r="E227" s="39">
        <v>1.67</v>
      </c>
      <c r="F227" s="39" t="s">
        <v>19</v>
      </c>
      <c r="G227" s="39"/>
      <c r="H227" s="42">
        <f t="shared" si="30"/>
        <v>20000</v>
      </c>
      <c r="I227" s="13">
        <f t="shared" si="31"/>
        <v>-20000</v>
      </c>
      <c r="J227" s="14">
        <f t="shared" si="32"/>
        <v>643800</v>
      </c>
    </row>
    <row r="228" spans="1:10">
      <c r="A228" s="11" t="s">
        <v>270</v>
      </c>
      <c r="B228" s="41">
        <v>45881</v>
      </c>
      <c r="C228" s="39" t="s">
        <v>1602</v>
      </c>
      <c r="D228" s="49" t="s">
        <v>1603</v>
      </c>
      <c r="E228" s="39">
        <v>1.89</v>
      </c>
      <c r="F228" s="39" t="s">
        <v>16</v>
      </c>
      <c r="G228" s="39"/>
      <c r="H228" s="42">
        <f t="shared" si="30"/>
        <v>20000</v>
      </c>
      <c r="I228" s="13">
        <f t="shared" si="31"/>
        <v>17799.999999999996</v>
      </c>
      <c r="J228" s="14">
        <f t="shared" si="32"/>
        <v>661600</v>
      </c>
    </row>
    <row r="229" spans="1:10">
      <c r="A229" s="11" t="s">
        <v>271</v>
      </c>
      <c r="B229" s="41">
        <v>45881</v>
      </c>
      <c r="C229" s="39" t="s">
        <v>1604</v>
      </c>
      <c r="D229" s="49" t="s">
        <v>26</v>
      </c>
      <c r="E229" s="39">
        <v>1.82</v>
      </c>
      <c r="F229" s="39" t="s">
        <v>16</v>
      </c>
      <c r="G229" s="39"/>
      <c r="H229" s="42">
        <f t="shared" si="30"/>
        <v>20000</v>
      </c>
      <c r="I229" s="13">
        <f t="shared" si="31"/>
        <v>16400</v>
      </c>
      <c r="J229" s="14">
        <f t="shared" si="32"/>
        <v>678000</v>
      </c>
    </row>
    <row r="230" spans="1:10">
      <c r="A230" s="11" t="s">
        <v>272</v>
      </c>
      <c r="B230" s="41">
        <v>45881</v>
      </c>
      <c r="C230" s="39" t="s">
        <v>1605</v>
      </c>
      <c r="D230" s="49" t="s">
        <v>1606</v>
      </c>
      <c r="E230" s="39">
        <v>1.6</v>
      </c>
      <c r="F230" s="39" t="s">
        <v>16</v>
      </c>
      <c r="G230" s="39"/>
      <c r="H230" s="42">
        <f t="shared" si="30"/>
        <v>20000</v>
      </c>
      <c r="I230" s="13">
        <f t="shared" si="31"/>
        <v>12000.000000000002</v>
      </c>
      <c r="J230" s="14">
        <f t="shared" si="32"/>
        <v>690000</v>
      </c>
    </row>
    <row r="231" spans="1:10" ht="15" thickBot="1">
      <c r="A231" s="11" t="s">
        <v>273</v>
      </c>
      <c r="B231" s="54">
        <v>45881</v>
      </c>
      <c r="C231" s="40" t="s">
        <v>1607</v>
      </c>
      <c r="D231" s="50" t="s">
        <v>23</v>
      </c>
      <c r="E231" s="40">
        <v>1.63</v>
      </c>
      <c r="F231" s="40" t="s">
        <v>19</v>
      </c>
      <c r="G231" s="40"/>
      <c r="H231" s="42">
        <f t="shared" si="30"/>
        <v>20000</v>
      </c>
      <c r="I231" s="13">
        <f t="shared" si="31"/>
        <v>-20000</v>
      </c>
      <c r="J231" s="14">
        <f t="shared" si="32"/>
        <v>670000</v>
      </c>
    </row>
    <row r="232" spans="1:10" ht="15" thickTop="1">
      <c r="A232" s="11" t="s">
        <v>274</v>
      </c>
      <c r="B232" s="41">
        <v>45882</v>
      </c>
      <c r="C232" s="39" t="s">
        <v>1608</v>
      </c>
      <c r="D232" s="49" t="s">
        <v>23</v>
      </c>
      <c r="E232" s="39">
        <v>1.82</v>
      </c>
      <c r="F232" s="39" t="s">
        <v>19</v>
      </c>
      <c r="G232" s="39"/>
      <c r="H232" s="42">
        <f t="shared" si="30"/>
        <v>20000</v>
      </c>
      <c r="I232" s="13">
        <f t="shared" si="31"/>
        <v>-20000</v>
      </c>
      <c r="J232" s="14">
        <f t="shared" si="32"/>
        <v>650000</v>
      </c>
    </row>
    <row r="233" spans="1:10">
      <c r="A233" s="11" t="s">
        <v>275</v>
      </c>
      <c r="B233" s="41">
        <v>45882</v>
      </c>
      <c r="C233" s="39" t="s">
        <v>1608</v>
      </c>
      <c r="D233" s="49" t="s">
        <v>1609</v>
      </c>
      <c r="E233" s="39">
        <v>1.77</v>
      </c>
      <c r="F233" s="39" t="s">
        <v>19</v>
      </c>
      <c r="G233" s="39"/>
      <c r="H233" s="42">
        <f t="shared" si="30"/>
        <v>20000</v>
      </c>
      <c r="I233" s="13">
        <f t="shared" si="31"/>
        <v>-20000</v>
      </c>
      <c r="J233" s="14">
        <f t="shared" si="32"/>
        <v>630000</v>
      </c>
    </row>
    <row r="234" spans="1:10">
      <c r="A234" s="11" t="s">
        <v>276</v>
      </c>
      <c r="B234" s="41">
        <v>45882</v>
      </c>
      <c r="C234" s="39" t="s">
        <v>1610</v>
      </c>
      <c r="D234" s="49" t="s">
        <v>23</v>
      </c>
      <c r="E234" s="39">
        <v>1.62</v>
      </c>
      <c r="F234" s="39" t="s">
        <v>16</v>
      </c>
      <c r="G234" s="39"/>
      <c r="H234" s="42">
        <f t="shared" si="30"/>
        <v>20000</v>
      </c>
      <c r="I234" s="13">
        <f t="shared" si="31"/>
        <v>12400.000000000002</v>
      </c>
      <c r="J234" s="14">
        <f t="shared" si="32"/>
        <v>642400</v>
      </c>
    </row>
    <row r="235" spans="1:10">
      <c r="A235" s="11" t="s">
        <v>277</v>
      </c>
      <c r="B235" s="41">
        <v>45882</v>
      </c>
      <c r="C235" s="39" t="s">
        <v>1610</v>
      </c>
      <c r="D235" s="49" t="s">
        <v>58</v>
      </c>
      <c r="E235" s="39">
        <v>2.0099999999999998</v>
      </c>
      <c r="F235" s="39" t="s">
        <v>16</v>
      </c>
      <c r="G235" s="39"/>
      <c r="H235" s="42">
        <f t="shared" si="30"/>
        <v>20000</v>
      </c>
      <c r="I235" s="13">
        <f t="shared" si="31"/>
        <v>20199.999999999996</v>
      </c>
      <c r="J235" s="14">
        <f t="shared" si="32"/>
        <v>662600</v>
      </c>
    </row>
    <row r="236" spans="1:10">
      <c r="A236" s="11" t="s">
        <v>278</v>
      </c>
      <c r="B236" s="41">
        <v>45882</v>
      </c>
      <c r="C236" s="39" t="s">
        <v>1611</v>
      </c>
      <c r="D236" s="49" t="s">
        <v>88</v>
      </c>
      <c r="E236" s="39">
        <v>2.73</v>
      </c>
      <c r="F236" s="39" t="s">
        <v>16</v>
      </c>
      <c r="G236" s="39"/>
      <c r="H236" s="42">
        <f t="shared" si="30"/>
        <v>20000</v>
      </c>
      <c r="I236" s="13">
        <f t="shared" si="31"/>
        <v>34600</v>
      </c>
      <c r="J236" s="14">
        <f t="shared" si="32"/>
        <v>697200</v>
      </c>
    </row>
    <row r="237" spans="1:10">
      <c r="A237" s="11" t="s">
        <v>279</v>
      </c>
      <c r="B237" s="41">
        <v>45882</v>
      </c>
      <c r="C237" s="39" t="s">
        <v>1611</v>
      </c>
      <c r="D237" s="49" t="s">
        <v>58</v>
      </c>
      <c r="E237" s="39">
        <v>1.8</v>
      </c>
      <c r="F237" s="39" t="s">
        <v>16</v>
      </c>
      <c r="G237" s="39"/>
      <c r="H237" s="42">
        <f t="shared" si="30"/>
        <v>20000</v>
      </c>
      <c r="I237" s="13">
        <f t="shared" si="31"/>
        <v>16000</v>
      </c>
      <c r="J237" s="14">
        <f t="shared" si="32"/>
        <v>713200</v>
      </c>
    </row>
    <row r="238" spans="1:10" ht="15" thickBot="1">
      <c r="A238" s="11" t="s">
        <v>280</v>
      </c>
      <c r="B238" s="54">
        <v>45882</v>
      </c>
      <c r="C238" s="40" t="s">
        <v>1612</v>
      </c>
      <c r="D238" s="40" t="s">
        <v>26</v>
      </c>
      <c r="E238" s="40">
        <v>1.96</v>
      </c>
      <c r="F238" s="40" t="s">
        <v>19</v>
      </c>
      <c r="G238" s="40"/>
      <c r="H238" s="42">
        <f t="shared" si="30"/>
        <v>20000</v>
      </c>
      <c r="I238" s="13">
        <f t="shared" si="31"/>
        <v>-20000</v>
      </c>
      <c r="J238" s="14">
        <f t="shared" si="32"/>
        <v>693200</v>
      </c>
    </row>
    <row r="239" spans="1:10" ht="15" thickTop="1">
      <c r="A239" s="11" t="s">
        <v>281</v>
      </c>
      <c r="B239" s="41">
        <v>45883</v>
      </c>
      <c r="C239" s="39" t="s">
        <v>1613</v>
      </c>
      <c r="D239" s="39" t="s">
        <v>1614</v>
      </c>
      <c r="E239" s="39">
        <v>1.84</v>
      </c>
      <c r="F239" s="39" t="s">
        <v>19</v>
      </c>
      <c r="G239" s="39"/>
      <c r="H239" s="42">
        <f t="shared" si="30"/>
        <v>20000</v>
      </c>
      <c r="I239" s="13">
        <f t="shared" si="31"/>
        <v>-20000</v>
      </c>
      <c r="J239" s="14">
        <f t="shared" si="32"/>
        <v>673200</v>
      </c>
    </row>
    <row r="240" spans="1:10">
      <c r="A240" s="11" t="s">
        <v>282</v>
      </c>
      <c r="B240" s="41">
        <v>45883</v>
      </c>
      <c r="C240" s="39" t="s">
        <v>1615</v>
      </c>
      <c r="D240" s="39" t="s">
        <v>1616</v>
      </c>
      <c r="E240" s="39">
        <v>1.73</v>
      </c>
      <c r="F240" s="39" t="s">
        <v>19</v>
      </c>
      <c r="G240" s="39"/>
      <c r="H240" s="42">
        <f t="shared" si="30"/>
        <v>20000</v>
      </c>
      <c r="I240" s="13">
        <f t="shared" si="31"/>
        <v>-20000</v>
      </c>
      <c r="J240" s="14">
        <f t="shared" si="32"/>
        <v>653200</v>
      </c>
    </row>
    <row r="241" spans="1:10">
      <c r="A241" s="11" t="s">
        <v>283</v>
      </c>
      <c r="B241" s="41">
        <v>45883</v>
      </c>
      <c r="C241" s="39" t="s">
        <v>1617</v>
      </c>
      <c r="D241" s="49" t="s">
        <v>23</v>
      </c>
      <c r="E241" s="39">
        <v>1.74</v>
      </c>
      <c r="F241" s="39" t="s">
        <v>19</v>
      </c>
      <c r="G241" s="39"/>
      <c r="H241" s="42">
        <f t="shared" si="30"/>
        <v>20000</v>
      </c>
      <c r="I241" s="13">
        <f t="shared" si="31"/>
        <v>-20000</v>
      </c>
      <c r="J241" s="14">
        <f t="shared" si="32"/>
        <v>633200</v>
      </c>
    </row>
    <row r="242" spans="1:10">
      <c r="A242" s="11" t="s">
        <v>284</v>
      </c>
      <c r="B242" s="41">
        <v>45883</v>
      </c>
      <c r="C242" s="39" t="s">
        <v>1618</v>
      </c>
      <c r="D242" s="49" t="s">
        <v>23</v>
      </c>
      <c r="E242" s="39">
        <v>1.78</v>
      </c>
      <c r="F242" s="39" t="s">
        <v>16</v>
      </c>
      <c r="G242" s="39"/>
      <c r="H242" s="42">
        <f t="shared" si="30"/>
        <v>20000</v>
      </c>
      <c r="I242" s="13">
        <f t="shared" si="31"/>
        <v>15600</v>
      </c>
      <c r="J242" s="14">
        <f t="shared" si="32"/>
        <v>648800</v>
      </c>
    </row>
    <row r="243" spans="1:10">
      <c r="A243" s="11" t="s">
        <v>285</v>
      </c>
      <c r="B243" s="41">
        <v>45883</v>
      </c>
      <c r="C243" s="39" t="s">
        <v>1619</v>
      </c>
      <c r="D243" s="39" t="s">
        <v>1620</v>
      </c>
      <c r="E243" s="39">
        <v>1.9</v>
      </c>
      <c r="F243" s="39" t="s">
        <v>16</v>
      </c>
      <c r="G243" s="39"/>
      <c r="H243" s="42">
        <f t="shared" si="30"/>
        <v>20000</v>
      </c>
      <c r="I243" s="13">
        <f t="shared" si="31"/>
        <v>18000</v>
      </c>
      <c r="J243" s="14">
        <f t="shared" si="32"/>
        <v>666800</v>
      </c>
    </row>
    <row r="244" spans="1:10">
      <c r="A244" s="11" t="s">
        <v>286</v>
      </c>
      <c r="B244" s="41">
        <v>45883</v>
      </c>
      <c r="C244" s="39" t="s">
        <v>1621</v>
      </c>
      <c r="D244" s="39" t="s">
        <v>21</v>
      </c>
      <c r="E244" s="39">
        <v>1.69</v>
      </c>
      <c r="F244" s="39" t="s">
        <v>16</v>
      </c>
      <c r="G244" s="39"/>
      <c r="H244" s="42">
        <f t="shared" si="30"/>
        <v>20000</v>
      </c>
      <c r="I244" s="13">
        <f t="shared" si="31"/>
        <v>13799.999999999998</v>
      </c>
      <c r="J244" s="14">
        <f t="shared" si="32"/>
        <v>680600</v>
      </c>
    </row>
    <row r="245" spans="1:10">
      <c r="A245" s="11" t="s">
        <v>287</v>
      </c>
      <c r="B245" s="41">
        <v>45883</v>
      </c>
      <c r="C245" s="39" t="s">
        <v>1622</v>
      </c>
      <c r="D245" s="39" t="s">
        <v>26</v>
      </c>
      <c r="E245" s="39">
        <v>1.75</v>
      </c>
      <c r="F245" s="39" t="s">
        <v>16</v>
      </c>
      <c r="G245" s="39"/>
      <c r="H245" s="42">
        <f t="shared" si="30"/>
        <v>20000</v>
      </c>
      <c r="I245" s="13">
        <f t="shared" si="31"/>
        <v>15000</v>
      </c>
      <c r="J245" s="14">
        <f t="shared" si="32"/>
        <v>695600</v>
      </c>
    </row>
    <row r="246" spans="1:10">
      <c r="A246" s="11" t="s">
        <v>288</v>
      </c>
      <c r="B246" s="41">
        <v>45883</v>
      </c>
      <c r="C246" s="39" t="s">
        <v>1623</v>
      </c>
      <c r="D246" s="49" t="s">
        <v>23</v>
      </c>
      <c r="E246" s="39">
        <v>1.66</v>
      </c>
      <c r="F246" s="39" t="s">
        <v>16</v>
      </c>
      <c r="G246" s="57">
        <v>1</v>
      </c>
      <c r="H246" s="42">
        <f t="shared" si="30"/>
        <v>20000</v>
      </c>
      <c r="I246" s="13">
        <f t="shared" si="31"/>
        <v>0</v>
      </c>
      <c r="J246" s="14">
        <f t="shared" si="32"/>
        <v>695600</v>
      </c>
    </row>
    <row r="247" spans="1:10">
      <c r="A247" s="11" t="s">
        <v>289</v>
      </c>
      <c r="B247" s="41">
        <v>45883</v>
      </c>
      <c r="C247" s="39" t="s">
        <v>1624</v>
      </c>
      <c r="D247" s="39" t="s">
        <v>26</v>
      </c>
      <c r="E247" s="39">
        <v>1.81</v>
      </c>
      <c r="F247" s="39" t="s">
        <v>16</v>
      </c>
      <c r="G247" s="39"/>
      <c r="H247" s="42">
        <f t="shared" si="30"/>
        <v>20000</v>
      </c>
      <c r="I247" s="13">
        <f t="shared" si="31"/>
        <v>16200.000000000002</v>
      </c>
      <c r="J247" s="14">
        <f t="shared" si="32"/>
        <v>711800</v>
      </c>
    </row>
    <row r="248" spans="1:10">
      <c r="A248" s="11" t="s">
        <v>290</v>
      </c>
      <c r="B248" s="41">
        <v>45883</v>
      </c>
      <c r="C248" s="39" t="s">
        <v>1625</v>
      </c>
      <c r="D248" s="39" t="s">
        <v>21</v>
      </c>
      <c r="E248" s="39">
        <v>1.69</v>
      </c>
      <c r="F248" s="39" t="s">
        <v>16</v>
      </c>
      <c r="G248" s="39"/>
      <c r="H248" s="42">
        <f t="shared" si="30"/>
        <v>20000</v>
      </c>
      <c r="I248" s="13">
        <f t="shared" si="31"/>
        <v>13799.999999999998</v>
      </c>
      <c r="J248" s="14">
        <f t="shared" si="32"/>
        <v>725600</v>
      </c>
    </row>
    <row r="249" spans="1:10">
      <c r="A249" s="11" t="s">
        <v>291</v>
      </c>
      <c r="B249" s="41">
        <v>45883</v>
      </c>
      <c r="C249" s="39" t="s">
        <v>1626</v>
      </c>
      <c r="D249" s="49" t="s">
        <v>23</v>
      </c>
      <c r="E249" s="39">
        <v>1.83</v>
      </c>
      <c r="F249" s="39" t="s">
        <v>19</v>
      </c>
      <c r="G249" s="39"/>
      <c r="H249" s="42">
        <f t="shared" si="30"/>
        <v>20000</v>
      </c>
      <c r="I249" s="13">
        <f t="shared" si="31"/>
        <v>-20000</v>
      </c>
      <c r="J249" s="14">
        <f t="shared" si="32"/>
        <v>705600</v>
      </c>
    </row>
    <row r="250" spans="1:10">
      <c r="A250" s="11" t="s">
        <v>292</v>
      </c>
      <c r="B250" s="41">
        <v>45883</v>
      </c>
      <c r="C250" s="39" t="s">
        <v>1627</v>
      </c>
      <c r="D250" s="39" t="s">
        <v>21</v>
      </c>
      <c r="E250" s="39">
        <v>1.64</v>
      </c>
      <c r="F250" s="39" t="s">
        <v>16</v>
      </c>
      <c r="G250" s="52">
        <v>1.32</v>
      </c>
      <c r="H250" s="42">
        <f t="shared" si="30"/>
        <v>20000</v>
      </c>
      <c r="I250" s="13">
        <f t="shared" si="31"/>
        <v>6400.0000000000009</v>
      </c>
      <c r="J250" s="14">
        <f t="shared" si="32"/>
        <v>712000</v>
      </c>
    </row>
    <row r="251" spans="1:10">
      <c r="A251" s="11" t="s">
        <v>293</v>
      </c>
      <c r="B251" s="41">
        <v>45883</v>
      </c>
      <c r="C251" s="39" t="s">
        <v>1626</v>
      </c>
      <c r="D251" s="43" t="s">
        <v>15</v>
      </c>
      <c r="E251" s="39">
        <v>2.31</v>
      </c>
      <c r="F251" s="39" t="s">
        <v>19</v>
      </c>
      <c r="G251" s="39"/>
      <c r="H251" s="42">
        <f t="shared" si="30"/>
        <v>20000</v>
      </c>
      <c r="I251" s="13">
        <f t="shared" si="31"/>
        <v>-20000</v>
      </c>
      <c r="J251" s="14">
        <f t="shared" si="32"/>
        <v>692000</v>
      </c>
    </row>
    <row r="252" spans="1:10">
      <c r="A252" s="11" t="s">
        <v>294</v>
      </c>
      <c r="B252" s="41">
        <v>45883</v>
      </c>
      <c r="C252" s="39" t="s">
        <v>1626</v>
      </c>
      <c r="D252" s="43" t="s">
        <v>18</v>
      </c>
      <c r="E252" s="39">
        <v>5</v>
      </c>
      <c r="F252" s="39" t="s">
        <v>19</v>
      </c>
      <c r="G252" s="39"/>
      <c r="H252" s="42">
        <f t="shared" si="30"/>
        <v>20000</v>
      </c>
      <c r="I252" s="13">
        <f t="shared" si="31"/>
        <v>-20000</v>
      </c>
      <c r="J252" s="14">
        <f t="shared" si="32"/>
        <v>672000</v>
      </c>
    </row>
    <row r="253" spans="1:10">
      <c r="A253" s="11" t="s">
        <v>295</v>
      </c>
      <c r="B253" s="41">
        <v>45883</v>
      </c>
      <c r="C253" s="39" t="s">
        <v>1626</v>
      </c>
      <c r="D253" s="49" t="s">
        <v>58</v>
      </c>
      <c r="E253" s="39">
        <v>2.41</v>
      </c>
      <c r="F253" s="39" t="s">
        <v>19</v>
      </c>
      <c r="G253" s="39"/>
      <c r="H253" s="42">
        <f t="shared" si="30"/>
        <v>20000</v>
      </c>
      <c r="I253" s="13">
        <f t="shared" si="31"/>
        <v>-20000</v>
      </c>
      <c r="J253" s="14">
        <f t="shared" si="32"/>
        <v>652000</v>
      </c>
    </row>
    <row r="254" spans="1:10">
      <c r="A254" s="11" t="s">
        <v>296</v>
      </c>
      <c r="B254" s="41">
        <v>45883</v>
      </c>
      <c r="C254" s="39" t="s">
        <v>1626</v>
      </c>
      <c r="D254" s="49" t="s">
        <v>88</v>
      </c>
      <c r="E254" s="39">
        <v>4.0999999999999996</v>
      </c>
      <c r="F254" s="39" t="s">
        <v>19</v>
      </c>
      <c r="G254" s="39"/>
      <c r="H254" s="42">
        <f t="shared" si="30"/>
        <v>20000</v>
      </c>
      <c r="I254" s="13">
        <f t="shared" si="31"/>
        <v>-20000</v>
      </c>
      <c r="J254" s="14">
        <f t="shared" si="32"/>
        <v>632000</v>
      </c>
    </row>
    <row r="255" spans="1:10">
      <c r="A255" s="11" t="s">
        <v>297</v>
      </c>
      <c r="B255" s="41">
        <v>45883</v>
      </c>
      <c r="C255" s="39" t="s">
        <v>1625</v>
      </c>
      <c r="D255" s="49" t="s">
        <v>115</v>
      </c>
      <c r="E255" s="39">
        <v>1.99</v>
      </c>
      <c r="F255" s="39" t="s">
        <v>16</v>
      </c>
      <c r="G255" s="57">
        <v>1</v>
      </c>
      <c r="H255" s="42">
        <f t="shared" si="30"/>
        <v>20000</v>
      </c>
      <c r="I255" s="13">
        <f t="shared" si="31"/>
        <v>0</v>
      </c>
      <c r="J255" s="14">
        <f t="shared" si="32"/>
        <v>632000</v>
      </c>
    </row>
    <row r="256" spans="1:10">
      <c r="A256" s="11" t="s">
        <v>298</v>
      </c>
      <c r="B256" s="41">
        <v>45883</v>
      </c>
      <c r="C256" s="39" t="s">
        <v>1625</v>
      </c>
      <c r="D256" s="49" t="s">
        <v>1433</v>
      </c>
      <c r="E256" s="39">
        <v>1.61</v>
      </c>
      <c r="F256" s="39" t="s">
        <v>16</v>
      </c>
      <c r="G256" s="52">
        <v>1.3049999999999999</v>
      </c>
      <c r="H256" s="42">
        <f t="shared" si="30"/>
        <v>20000</v>
      </c>
      <c r="I256" s="13">
        <f t="shared" si="31"/>
        <v>6099.9999999999991</v>
      </c>
      <c r="J256" s="14">
        <f t="shared" si="32"/>
        <v>638100</v>
      </c>
    </row>
    <row r="257" spans="1:10">
      <c r="A257" s="11" t="s">
        <v>299</v>
      </c>
      <c r="B257" s="41">
        <v>45883</v>
      </c>
      <c r="C257" s="39" t="s">
        <v>1625</v>
      </c>
      <c r="D257" s="39" t="s">
        <v>1628</v>
      </c>
      <c r="E257" s="39">
        <v>1.63</v>
      </c>
      <c r="F257" s="39" t="s">
        <v>16</v>
      </c>
      <c r="G257" s="39"/>
      <c r="H257" s="42">
        <f t="shared" si="30"/>
        <v>20000</v>
      </c>
      <c r="I257" s="13">
        <f t="shared" si="31"/>
        <v>12599.999999999998</v>
      </c>
      <c r="J257" s="14">
        <f t="shared" si="32"/>
        <v>650700</v>
      </c>
    </row>
    <row r="258" spans="1:10">
      <c r="A258" s="11" t="s">
        <v>300</v>
      </c>
      <c r="B258" s="41">
        <v>45883</v>
      </c>
      <c r="C258" s="39" t="s">
        <v>1625</v>
      </c>
      <c r="D258" s="39" t="s">
        <v>1629</v>
      </c>
      <c r="E258" s="39">
        <v>4.25</v>
      </c>
      <c r="F258" s="39" t="s">
        <v>19</v>
      </c>
      <c r="G258" s="39"/>
      <c r="H258" s="42">
        <f t="shared" si="30"/>
        <v>20000</v>
      </c>
      <c r="I258" s="13">
        <f t="shared" si="31"/>
        <v>-20000</v>
      </c>
      <c r="J258" s="14">
        <f t="shared" si="32"/>
        <v>630700</v>
      </c>
    </row>
    <row r="259" spans="1:10">
      <c r="A259" s="11" t="s">
        <v>301</v>
      </c>
      <c r="B259" s="41">
        <v>45883</v>
      </c>
      <c r="C259" s="53" t="s">
        <v>1630</v>
      </c>
      <c r="D259" s="43" t="s">
        <v>15</v>
      </c>
      <c r="E259" s="53">
        <v>1.86</v>
      </c>
      <c r="F259" s="39" t="s">
        <v>16</v>
      </c>
      <c r="G259" s="39"/>
      <c r="H259" s="42">
        <f t="shared" si="30"/>
        <v>20000</v>
      </c>
      <c r="I259" s="13">
        <f t="shared" si="31"/>
        <v>17200.000000000004</v>
      </c>
      <c r="J259" s="14">
        <f t="shared" si="32"/>
        <v>647900</v>
      </c>
    </row>
    <row r="260" spans="1:10">
      <c r="A260" s="11" t="s">
        <v>302</v>
      </c>
      <c r="B260" s="41">
        <v>45883</v>
      </c>
      <c r="C260" s="53" t="s">
        <v>1630</v>
      </c>
      <c r="D260" s="43" t="s">
        <v>18</v>
      </c>
      <c r="E260" s="53">
        <v>3.5</v>
      </c>
      <c r="F260" s="39" t="s">
        <v>16</v>
      </c>
      <c r="G260" s="39"/>
      <c r="H260" s="42">
        <f t="shared" si="30"/>
        <v>20000</v>
      </c>
      <c r="I260" s="13">
        <f t="shared" si="31"/>
        <v>50000</v>
      </c>
      <c r="J260" s="14">
        <f t="shared" si="32"/>
        <v>697900</v>
      </c>
    </row>
    <row r="261" spans="1:10">
      <c r="A261" s="11" t="s">
        <v>303</v>
      </c>
      <c r="B261" s="41">
        <v>45883</v>
      </c>
      <c r="C261" s="53" t="s">
        <v>1630</v>
      </c>
      <c r="D261" s="49" t="s">
        <v>88</v>
      </c>
      <c r="E261" s="53">
        <v>2.8</v>
      </c>
      <c r="F261" s="39" t="s">
        <v>16</v>
      </c>
      <c r="G261" s="52">
        <v>2.4</v>
      </c>
      <c r="H261" s="42">
        <f t="shared" ref="H261:H324" si="33">$C$3</f>
        <v>20000</v>
      </c>
      <c r="I261" s="13">
        <f t="shared" ref="I261:I324" si="34">IF(G261&lt;&gt;"",IF(F261="nyertes",(G261-1)*H261,H261*(-1)),IF(F261="nyertes",(E261-1)*H261,H261*(-1)))</f>
        <v>28000</v>
      </c>
      <c r="J261" s="14">
        <f t="shared" si="32"/>
        <v>725900</v>
      </c>
    </row>
    <row r="262" spans="1:10">
      <c r="A262" s="11" t="s">
        <v>304</v>
      </c>
      <c r="B262" s="41">
        <v>45883</v>
      </c>
      <c r="C262" s="53" t="s">
        <v>1630</v>
      </c>
      <c r="D262" s="49" t="s">
        <v>80</v>
      </c>
      <c r="E262" s="53">
        <v>4.7</v>
      </c>
      <c r="F262" s="39" t="s">
        <v>16</v>
      </c>
      <c r="G262" s="52">
        <v>3.9</v>
      </c>
      <c r="H262" s="42">
        <f t="shared" si="33"/>
        <v>20000</v>
      </c>
      <c r="I262" s="13">
        <f t="shared" si="34"/>
        <v>58000</v>
      </c>
      <c r="J262" s="14">
        <f t="shared" ref="J262:J325" si="35">J261+I262</f>
        <v>783900</v>
      </c>
    </row>
    <row r="263" spans="1:10">
      <c r="A263" s="11" t="s">
        <v>305</v>
      </c>
      <c r="B263" s="41">
        <v>45883</v>
      </c>
      <c r="C263" s="53" t="s">
        <v>1631</v>
      </c>
      <c r="D263" s="43" t="s">
        <v>1431</v>
      </c>
      <c r="E263" s="53">
        <v>2.25</v>
      </c>
      <c r="F263" s="39" t="s">
        <v>16</v>
      </c>
      <c r="G263" s="52">
        <v>1.9</v>
      </c>
      <c r="H263" s="42">
        <f t="shared" si="33"/>
        <v>20000</v>
      </c>
      <c r="I263" s="13">
        <f t="shared" si="34"/>
        <v>18000</v>
      </c>
      <c r="J263" s="14">
        <f t="shared" si="35"/>
        <v>801900</v>
      </c>
    </row>
    <row r="264" spans="1:10">
      <c r="A264" s="11" t="s">
        <v>306</v>
      </c>
      <c r="B264" s="41">
        <v>45883</v>
      </c>
      <c r="C264" s="53" t="s">
        <v>1631</v>
      </c>
      <c r="D264" s="49" t="s">
        <v>84</v>
      </c>
      <c r="E264" s="53">
        <v>1.79</v>
      </c>
      <c r="F264" s="39" t="s">
        <v>16</v>
      </c>
      <c r="G264" s="53"/>
      <c r="H264" s="42">
        <f t="shared" si="33"/>
        <v>20000</v>
      </c>
      <c r="I264" s="13">
        <f t="shared" si="34"/>
        <v>15800</v>
      </c>
      <c r="J264" s="14">
        <f t="shared" si="35"/>
        <v>817700</v>
      </c>
    </row>
    <row r="265" spans="1:10">
      <c r="A265" s="11" t="s">
        <v>307</v>
      </c>
      <c r="B265" s="41">
        <v>45883</v>
      </c>
      <c r="C265" s="53" t="s">
        <v>1632</v>
      </c>
      <c r="D265" s="43" t="s">
        <v>1431</v>
      </c>
      <c r="E265" s="53">
        <v>2.5299999999999998</v>
      </c>
      <c r="F265" s="39" t="s">
        <v>16</v>
      </c>
      <c r="G265" s="52">
        <v>2.1</v>
      </c>
      <c r="H265" s="42">
        <f t="shared" si="33"/>
        <v>20000</v>
      </c>
      <c r="I265" s="13">
        <f t="shared" si="34"/>
        <v>22000</v>
      </c>
      <c r="J265" s="14">
        <f t="shared" si="35"/>
        <v>839700</v>
      </c>
    </row>
    <row r="266" spans="1:10" ht="15" thickBot="1">
      <c r="A266" s="11" t="s">
        <v>308</v>
      </c>
      <c r="B266" s="54">
        <v>45883</v>
      </c>
      <c r="C266" s="56" t="s">
        <v>1632</v>
      </c>
      <c r="D266" s="50" t="s">
        <v>84</v>
      </c>
      <c r="E266" s="56">
        <v>2.09</v>
      </c>
      <c r="F266" s="40" t="s">
        <v>16</v>
      </c>
      <c r="G266" s="55">
        <v>1.76</v>
      </c>
      <c r="H266" s="42">
        <f t="shared" si="33"/>
        <v>20000</v>
      </c>
      <c r="I266" s="13">
        <f t="shared" si="34"/>
        <v>15200</v>
      </c>
      <c r="J266" s="14">
        <f t="shared" si="35"/>
        <v>854900</v>
      </c>
    </row>
    <row r="267" spans="1:10" ht="15" thickTop="1">
      <c r="A267" s="11" t="s">
        <v>309</v>
      </c>
      <c r="B267" s="41">
        <v>45885</v>
      </c>
      <c r="C267" s="39" t="s">
        <v>1633</v>
      </c>
      <c r="D267" s="49" t="s">
        <v>1434</v>
      </c>
      <c r="E267" s="39">
        <v>6.25</v>
      </c>
      <c r="F267" s="39" t="s">
        <v>19</v>
      </c>
      <c r="G267" s="39"/>
      <c r="H267" s="42">
        <f t="shared" si="33"/>
        <v>20000</v>
      </c>
      <c r="I267" s="13">
        <f t="shared" si="34"/>
        <v>-20000</v>
      </c>
      <c r="J267" s="14">
        <f t="shared" si="35"/>
        <v>834900</v>
      </c>
    </row>
    <row r="268" spans="1:10">
      <c r="A268" s="11" t="s">
        <v>310</v>
      </c>
      <c r="B268" s="41">
        <v>45885</v>
      </c>
      <c r="C268" s="39" t="s">
        <v>1633</v>
      </c>
      <c r="D268" s="49" t="s">
        <v>58</v>
      </c>
      <c r="E268" s="39">
        <v>1.92</v>
      </c>
      <c r="F268" s="39" t="s">
        <v>19</v>
      </c>
      <c r="G268" s="39"/>
      <c r="H268" s="42">
        <f t="shared" si="33"/>
        <v>20000</v>
      </c>
      <c r="I268" s="13">
        <f t="shared" si="34"/>
        <v>-20000</v>
      </c>
      <c r="J268" s="14">
        <f t="shared" si="35"/>
        <v>814900</v>
      </c>
    </row>
    <row r="269" spans="1:10">
      <c r="A269" s="11" t="s">
        <v>311</v>
      </c>
      <c r="B269" s="41">
        <v>45885</v>
      </c>
      <c r="C269" s="39" t="s">
        <v>1634</v>
      </c>
      <c r="D269" s="49" t="s">
        <v>26</v>
      </c>
      <c r="E269" s="39">
        <v>1.81</v>
      </c>
      <c r="F269" s="39" t="s">
        <v>19</v>
      </c>
      <c r="G269" s="39"/>
      <c r="H269" s="42">
        <f t="shared" si="33"/>
        <v>20000</v>
      </c>
      <c r="I269" s="13">
        <f t="shared" si="34"/>
        <v>-20000</v>
      </c>
      <c r="J269" s="14">
        <f t="shared" si="35"/>
        <v>794900</v>
      </c>
    </row>
    <row r="270" spans="1:10">
      <c r="A270" s="11" t="s">
        <v>312</v>
      </c>
      <c r="B270" s="41">
        <v>45885</v>
      </c>
      <c r="C270" s="39" t="s">
        <v>1634</v>
      </c>
      <c r="D270" s="49" t="s">
        <v>58</v>
      </c>
      <c r="E270" s="39">
        <v>2.93</v>
      </c>
      <c r="F270" s="39" t="s">
        <v>19</v>
      </c>
      <c r="G270" s="39"/>
      <c r="H270" s="42">
        <f t="shared" si="33"/>
        <v>20000</v>
      </c>
      <c r="I270" s="13">
        <f t="shared" si="34"/>
        <v>-20000</v>
      </c>
      <c r="J270" s="14">
        <f t="shared" si="35"/>
        <v>774900</v>
      </c>
    </row>
    <row r="271" spans="1:10">
      <c r="A271" s="11" t="s">
        <v>313</v>
      </c>
      <c r="B271" s="41">
        <v>45885</v>
      </c>
      <c r="C271" s="39" t="s">
        <v>1634</v>
      </c>
      <c r="D271" s="49" t="s">
        <v>1434</v>
      </c>
      <c r="E271" s="39">
        <v>17</v>
      </c>
      <c r="F271" s="39" t="s">
        <v>19</v>
      </c>
      <c r="G271" s="39"/>
      <c r="H271" s="42">
        <f t="shared" si="33"/>
        <v>20000</v>
      </c>
      <c r="I271" s="13">
        <f t="shared" si="34"/>
        <v>-20000</v>
      </c>
      <c r="J271" s="14">
        <f t="shared" si="35"/>
        <v>754900</v>
      </c>
    </row>
    <row r="272" spans="1:10">
      <c r="A272" s="11" t="s">
        <v>314</v>
      </c>
      <c r="B272" s="41">
        <v>45885</v>
      </c>
      <c r="C272" s="39" t="s">
        <v>1635</v>
      </c>
      <c r="D272" s="49" t="s">
        <v>26</v>
      </c>
      <c r="E272" s="39">
        <v>1.7</v>
      </c>
      <c r="F272" s="39" t="s">
        <v>16</v>
      </c>
      <c r="G272" s="39"/>
      <c r="H272" s="42">
        <f t="shared" si="33"/>
        <v>20000</v>
      </c>
      <c r="I272" s="13">
        <f t="shared" si="34"/>
        <v>14000</v>
      </c>
      <c r="J272" s="14">
        <f t="shared" si="35"/>
        <v>768900</v>
      </c>
    </row>
    <row r="273" spans="1:10">
      <c r="A273" s="11" t="s">
        <v>315</v>
      </c>
      <c r="B273" s="41">
        <v>45885</v>
      </c>
      <c r="C273" s="39" t="s">
        <v>1636</v>
      </c>
      <c r="D273" s="49" t="s">
        <v>58</v>
      </c>
      <c r="E273" s="39">
        <v>2.2200000000000002</v>
      </c>
      <c r="F273" s="39" t="s">
        <v>16</v>
      </c>
      <c r="G273" s="39"/>
      <c r="H273" s="42">
        <f t="shared" si="33"/>
        <v>20000</v>
      </c>
      <c r="I273" s="13">
        <f t="shared" si="34"/>
        <v>24400.000000000004</v>
      </c>
      <c r="J273" s="14">
        <f t="shared" si="35"/>
        <v>793300</v>
      </c>
    </row>
    <row r="274" spans="1:10">
      <c r="A274" s="11" t="s">
        <v>316</v>
      </c>
      <c r="B274" s="41">
        <v>45885</v>
      </c>
      <c r="C274" s="39" t="s">
        <v>1637</v>
      </c>
      <c r="D274" s="49" t="s">
        <v>26</v>
      </c>
      <c r="E274" s="39">
        <v>1.78</v>
      </c>
      <c r="F274" s="39" t="s">
        <v>16</v>
      </c>
      <c r="G274" s="39"/>
      <c r="H274" s="42">
        <f t="shared" si="33"/>
        <v>20000</v>
      </c>
      <c r="I274" s="13">
        <f t="shared" si="34"/>
        <v>15600</v>
      </c>
      <c r="J274" s="14">
        <f t="shared" si="35"/>
        <v>808900</v>
      </c>
    </row>
    <row r="275" spans="1:10">
      <c r="A275" s="11" t="s">
        <v>317</v>
      </c>
      <c r="B275" s="41">
        <v>45885</v>
      </c>
      <c r="C275" s="39" t="s">
        <v>1638</v>
      </c>
      <c r="D275" s="49" t="s">
        <v>21</v>
      </c>
      <c r="E275" s="39">
        <v>1.72</v>
      </c>
      <c r="F275" s="39" t="s">
        <v>19</v>
      </c>
      <c r="G275" s="39"/>
      <c r="H275" s="42">
        <f t="shared" si="33"/>
        <v>20000</v>
      </c>
      <c r="I275" s="13">
        <f t="shared" si="34"/>
        <v>-20000</v>
      </c>
      <c r="J275" s="14">
        <f t="shared" si="35"/>
        <v>788900</v>
      </c>
    </row>
    <row r="276" spans="1:10">
      <c r="A276" s="11" t="s">
        <v>318</v>
      </c>
      <c r="B276" s="41">
        <v>45885</v>
      </c>
      <c r="C276" s="39" t="s">
        <v>1639</v>
      </c>
      <c r="D276" s="49" t="s">
        <v>26</v>
      </c>
      <c r="E276" s="39">
        <v>1.67</v>
      </c>
      <c r="F276" s="39" t="s">
        <v>16</v>
      </c>
      <c r="G276" s="39"/>
      <c r="H276" s="42">
        <f t="shared" si="33"/>
        <v>20000</v>
      </c>
      <c r="I276" s="13">
        <f t="shared" si="34"/>
        <v>13399.999999999998</v>
      </c>
      <c r="J276" s="14">
        <f t="shared" si="35"/>
        <v>802300</v>
      </c>
    </row>
    <row r="277" spans="1:10">
      <c r="A277" s="11" t="s">
        <v>319</v>
      </c>
      <c r="B277" s="41">
        <v>45885</v>
      </c>
      <c r="C277" s="39" t="s">
        <v>1639</v>
      </c>
      <c r="D277" s="49" t="s">
        <v>1434</v>
      </c>
      <c r="E277" s="39">
        <v>12.5</v>
      </c>
      <c r="F277" s="39" t="s">
        <v>19</v>
      </c>
      <c r="G277" s="39"/>
      <c r="H277" s="42">
        <f t="shared" si="33"/>
        <v>20000</v>
      </c>
      <c r="I277" s="13">
        <f t="shared" si="34"/>
        <v>-20000</v>
      </c>
      <c r="J277" s="14">
        <f t="shared" si="35"/>
        <v>782300</v>
      </c>
    </row>
    <row r="278" spans="1:10">
      <c r="A278" s="11" t="s">
        <v>320</v>
      </c>
      <c r="B278" s="41">
        <v>45885</v>
      </c>
      <c r="C278" s="39" t="s">
        <v>1640</v>
      </c>
      <c r="D278" s="49" t="s">
        <v>58</v>
      </c>
      <c r="E278" s="39">
        <v>2.0299999999999998</v>
      </c>
      <c r="F278" s="39" t="s">
        <v>19</v>
      </c>
      <c r="G278" s="39"/>
      <c r="H278" s="42">
        <f t="shared" si="33"/>
        <v>20000</v>
      </c>
      <c r="I278" s="13">
        <f t="shared" si="34"/>
        <v>-20000</v>
      </c>
      <c r="J278" s="14">
        <f t="shared" si="35"/>
        <v>762300</v>
      </c>
    </row>
    <row r="279" spans="1:10">
      <c r="A279" s="11" t="s">
        <v>321</v>
      </c>
      <c r="B279" s="41">
        <v>45885</v>
      </c>
      <c r="C279" s="39" t="s">
        <v>1641</v>
      </c>
      <c r="D279" s="43" t="s">
        <v>31</v>
      </c>
      <c r="E279" s="39">
        <v>1.8</v>
      </c>
      <c r="F279" s="39" t="s">
        <v>16</v>
      </c>
      <c r="G279" s="39"/>
      <c r="H279" s="42">
        <f t="shared" si="33"/>
        <v>20000</v>
      </c>
      <c r="I279" s="13">
        <f t="shared" si="34"/>
        <v>16000</v>
      </c>
      <c r="J279" s="14">
        <f t="shared" si="35"/>
        <v>778300</v>
      </c>
    </row>
    <row r="280" spans="1:10">
      <c r="A280" s="11" t="s">
        <v>322</v>
      </c>
      <c r="B280" s="41">
        <v>45885</v>
      </c>
      <c r="C280" s="39" t="s">
        <v>1641</v>
      </c>
      <c r="D280" s="43" t="s">
        <v>15</v>
      </c>
      <c r="E280" s="39">
        <v>5</v>
      </c>
      <c r="F280" s="39" t="s">
        <v>16</v>
      </c>
      <c r="G280" s="39"/>
      <c r="H280" s="42">
        <f t="shared" si="33"/>
        <v>20000</v>
      </c>
      <c r="I280" s="13">
        <f t="shared" si="34"/>
        <v>80000</v>
      </c>
      <c r="J280" s="14">
        <f t="shared" si="35"/>
        <v>858300</v>
      </c>
    </row>
    <row r="281" spans="1:10">
      <c r="A281" s="11" t="s">
        <v>323</v>
      </c>
      <c r="B281" s="41">
        <v>45885</v>
      </c>
      <c r="C281" s="39" t="s">
        <v>1641</v>
      </c>
      <c r="D281" s="49" t="s">
        <v>26</v>
      </c>
      <c r="E281" s="39">
        <v>3.55</v>
      </c>
      <c r="F281" s="39" t="s">
        <v>16</v>
      </c>
      <c r="G281" s="39"/>
      <c r="H281" s="42">
        <f t="shared" si="33"/>
        <v>20000</v>
      </c>
      <c r="I281" s="13">
        <f t="shared" si="34"/>
        <v>51000</v>
      </c>
      <c r="J281" s="14">
        <f t="shared" si="35"/>
        <v>909300</v>
      </c>
    </row>
    <row r="282" spans="1:10">
      <c r="A282" s="11" t="s">
        <v>324</v>
      </c>
      <c r="B282" s="41">
        <v>45885</v>
      </c>
      <c r="C282" s="39" t="s">
        <v>1641</v>
      </c>
      <c r="D282" s="49" t="s">
        <v>58</v>
      </c>
      <c r="E282" s="39">
        <v>8.25</v>
      </c>
      <c r="F282" s="39" t="s">
        <v>16</v>
      </c>
      <c r="G282" s="39"/>
      <c r="H282" s="42">
        <f t="shared" si="33"/>
        <v>20000</v>
      </c>
      <c r="I282" s="13">
        <f t="shared" si="34"/>
        <v>145000</v>
      </c>
      <c r="J282" s="14">
        <f t="shared" si="35"/>
        <v>1054300</v>
      </c>
    </row>
    <row r="283" spans="1:10">
      <c r="A283" s="11" t="s">
        <v>325</v>
      </c>
      <c r="B283" s="41">
        <v>45885</v>
      </c>
      <c r="C283" s="39" t="s">
        <v>1642</v>
      </c>
      <c r="D283" s="43" t="s">
        <v>15</v>
      </c>
      <c r="E283" s="39">
        <v>1.93</v>
      </c>
      <c r="F283" s="39" t="s">
        <v>19</v>
      </c>
      <c r="G283" s="39"/>
      <c r="H283" s="42">
        <f t="shared" si="33"/>
        <v>20000</v>
      </c>
      <c r="I283" s="13">
        <f t="shared" si="34"/>
        <v>-20000</v>
      </c>
      <c r="J283" s="14">
        <f t="shared" si="35"/>
        <v>1034300</v>
      </c>
    </row>
    <row r="284" spans="1:10">
      <c r="A284" s="11" t="s">
        <v>326</v>
      </c>
      <c r="B284" s="41">
        <v>45885</v>
      </c>
      <c r="C284" s="39" t="s">
        <v>1642</v>
      </c>
      <c r="D284" s="43" t="s">
        <v>18</v>
      </c>
      <c r="E284" s="39">
        <v>3.7</v>
      </c>
      <c r="F284" s="39" t="s">
        <v>19</v>
      </c>
      <c r="G284" s="39"/>
      <c r="H284" s="42">
        <f t="shared" si="33"/>
        <v>20000</v>
      </c>
      <c r="I284" s="13">
        <f t="shared" si="34"/>
        <v>-20000</v>
      </c>
      <c r="J284" s="14">
        <f t="shared" si="35"/>
        <v>1014300</v>
      </c>
    </row>
    <row r="285" spans="1:10">
      <c r="A285" s="11" t="s">
        <v>327</v>
      </c>
      <c r="B285" s="41">
        <v>45885</v>
      </c>
      <c r="C285" s="39" t="s">
        <v>1642</v>
      </c>
      <c r="D285" s="49" t="s">
        <v>88</v>
      </c>
      <c r="E285" s="39">
        <v>2.95</v>
      </c>
      <c r="F285" s="39" t="s">
        <v>16</v>
      </c>
      <c r="G285" s="52">
        <v>2.1</v>
      </c>
      <c r="H285" s="42">
        <f t="shared" si="33"/>
        <v>20000</v>
      </c>
      <c r="I285" s="13">
        <f t="shared" si="34"/>
        <v>22000</v>
      </c>
      <c r="J285" s="14">
        <f t="shared" si="35"/>
        <v>1036300</v>
      </c>
    </row>
    <row r="286" spans="1:10">
      <c r="A286" s="11" t="s">
        <v>328</v>
      </c>
      <c r="B286" s="41">
        <v>45885</v>
      </c>
      <c r="C286" s="39" t="s">
        <v>1642</v>
      </c>
      <c r="D286" s="49" t="s">
        <v>80</v>
      </c>
      <c r="E286" s="39">
        <v>4.95</v>
      </c>
      <c r="F286" s="39" t="s">
        <v>19</v>
      </c>
      <c r="G286" s="39"/>
      <c r="H286" s="42">
        <f t="shared" si="33"/>
        <v>20000</v>
      </c>
      <c r="I286" s="13">
        <f t="shared" si="34"/>
        <v>-20000</v>
      </c>
      <c r="J286" s="14">
        <f t="shared" si="35"/>
        <v>1016300</v>
      </c>
    </row>
    <row r="287" spans="1:10">
      <c r="A287" s="11" t="s">
        <v>329</v>
      </c>
      <c r="B287" s="41">
        <v>45885</v>
      </c>
      <c r="C287" s="39" t="s">
        <v>1643</v>
      </c>
      <c r="D287" s="43" t="s">
        <v>15</v>
      </c>
      <c r="E287" s="39">
        <v>4.0999999999999996</v>
      </c>
      <c r="F287" s="39" t="s">
        <v>16</v>
      </c>
      <c r="G287" s="52">
        <v>3.4</v>
      </c>
      <c r="H287" s="42">
        <f t="shared" si="33"/>
        <v>20000</v>
      </c>
      <c r="I287" s="13">
        <f t="shared" si="34"/>
        <v>48000</v>
      </c>
      <c r="J287" s="14">
        <f t="shared" si="35"/>
        <v>1064300</v>
      </c>
    </row>
    <row r="288" spans="1:10">
      <c r="A288" s="11" t="s">
        <v>330</v>
      </c>
      <c r="B288" s="41">
        <v>45885</v>
      </c>
      <c r="C288" s="39" t="s">
        <v>1643</v>
      </c>
      <c r="D288" s="43" t="s">
        <v>31</v>
      </c>
      <c r="E288" s="39">
        <v>1.67</v>
      </c>
      <c r="F288" s="39" t="s">
        <v>16</v>
      </c>
      <c r="G288" s="39"/>
      <c r="H288" s="42">
        <f t="shared" si="33"/>
        <v>20000</v>
      </c>
      <c r="I288" s="13">
        <f t="shared" si="34"/>
        <v>13399.999999999998</v>
      </c>
      <c r="J288" s="14">
        <f t="shared" si="35"/>
        <v>1077700</v>
      </c>
    </row>
    <row r="289" spans="1:10">
      <c r="A289" s="11" t="s">
        <v>331</v>
      </c>
      <c r="B289" s="41">
        <v>45885</v>
      </c>
      <c r="C289" s="39" t="s">
        <v>1643</v>
      </c>
      <c r="D289" s="49" t="s">
        <v>26</v>
      </c>
      <c r="E289" s="39">
        <v>3</v>
      </c>
      <c r="F289" s="39" t="s">
        <v>16</v>
      </c>
      <c r="G289" s="52">
        <v>2.1</v>
      </c>
      <c r="H289" s="42">
        <f t="shared" si="33"/>
        <v>20000</v>
      </c>
      <c r="I289" s="13">
        <f t="shared" si="34"/>
        <v>22000</v>
      </c>
      <c r="J289" s="14">
        <f t="shared" si="35"/>
        <v>1099700</v>
      </c>
    </row>
    <row r="290" spans="1:10">
      <c r="A290" s="11" t="s">
        <v>332</v>
      </c>
      <c r="B290" s="41">
        <v>45885</v>
      </c>
      <c r="C290" s="39" t="s">
        <v>1643</v>
      </c>
      <c r="D290" s="49" t="s">
        <v>58</v>
      </c>
      <c r="E290" s="39">
        <v>6.25</v>
      </c>
      <c r="F290" s="39" t="s">
        <v>19</v>
      </c>
      <c r="G290" s="39"/>
      <c r="H290" s="42">
        <f t="shared" si="33"/>
        <v>20000</v>
      </c>
      <c r="I290" s="13">
        <f t="shared" si="34"/>
        <v>-20000</v>
      </c>
      <c r="J290" s="14">
        <f t="shared" si="35"/>
        <v>1079700</v>
      </c>
    </row>
    <row r="291" spans="1:10">
      <c r="A291" s="11" t="s">
        <v>333</v>
      </c>
      <c r="B291" s="41">
        <v>45885</v>
      </c>
      <c r="C291" s="39" t="s">
        <v>1644</v>
      </c>
      <c r="D291" s="43" t="s">
        <v>15</v>
      </c>
      <c r="E291" s="39">
        <v>3</v>
      </c>
      <c r="F291" s="39" t="s">
        <v>16</v>
      </c>
      <c r="G291" s="39"/>
      <c r="H291" s="42">
        <f t="shared" si="33"/>
        <v>20000</v>
      </c>
      <c r="I291" s="13">
        <f t="shared" si="34"/>
        <v>40000</v>
      </c>
      <c r="J291" s="14">
        <f t="shared" si="35"/>
        <v>1119700</v>
      </c>
    </row>
    <row r="292" spans="1:10">
      <c r="A292" s="11" t="s">
        <v>334</v>
      </c>
      <c r="B292" s="41">
        <v>45885</v>
      </c>
      <c r="C292" s="39" t="s">
        <v>1644</v>
      </c>
      <c r="D292" s="49" t="s">
        <v>58</v>
      </c>
      <c r="E292" s="39">
        <v>3.75</v>
      </c>
      <c r="F292" s="39" t="s">
        <v>16</v>
      </c>
      <c r="G292" s="52">
        <v>3.2</v>
      </c>
      <c r="H292" s="42">
        <f t="shared" si="33"/>
        <v>20000</v>
      </c>
      <c r="I292" s="13">
        <f t="shared" si="34"/>
        <v>44000</v>
      </c>
      <c r="J292" s="14">
        <f t="shared" si="35"/>
        <v>1163700</v>
      </c>
    </row>
    <row r="293" spans="1:10">
      <c r="A293" s="11" t="s">
        <v>335</v>
      </c>
      <c r="B293" s="41">
        <v>45885</v>
      </c>
      <c r="C293" s="39" t="s">
        <v>1645</v>
      </c>
      <c r="D293" s="43" t="s">
        <v>15</v>
      </c>
      <c r="E293" s="39">
        <v>2.4500000000000002</v>
      </c>
      <c r="F293" s="39" t="s">
        <v>16</v>
      </c>
      <c r="G293" s="52">
        <v>2.2000000000000002</v>
      </c>
      <c r="H293" s="42">
        <f t="shared" si="33"/>
        <v>20000</v>
      </c>
      <c r="I293" s="13">
        <f t="shared" si="34"/>
        <v>24000.000000000004</v>
      </c>
      <c r="J293" s="14">
        <f t="shared" si="35"/>
        <v>1187700</v>
      </c>
    </row>
    <row r="294" spans="1:10">
      <c r="A294" s="11" t="s">
        <v>336</v>
      </c>
      <c r="B294" s="41">
        <v>45885</v>
      </c>
      <c r="C294" s="39" t="s">
        <v>1645</v>
      </c>
      <c r="D294" s="49" t="s">
        <v>58</v>
      </c>
      <c r="E294" s="39">
        <v>2.65</v>
      </c>
      <c r="F294" s="39" t="s">
        <v>19</v>
      </c>
      <c r="G294" s="39"/>
      <c r="H294" s="42">
        <f t="shared" si="33"/>
        <v>20000</v>
      </c>
      <c r="I294" s="13">
        <f t="shared" si="34"/>
        <v>-20000</v>
      </c>
      <c r="J294" s="14">
        <f t="shared" si="35"/>
        <v>1167700</v>
      </c>
    </row>
    <row r="295" spans="1:10">
      <c r="A295" s="11" t="s">
        <v>337</v>
      </c>
      <c r="B295" s="41">
        <v>45885</v>
      </c>
      <c r="C295" s="39" t="s">
        <v>1645</v>
      </c>
      <c r="D295" s="49" t="s">
        <v>88</v>
      </c>
      <c r="E295" s="39">
        <v>4.8</v>
      </c>
      <c r="F295" s="39" t="s">
        <v>19</v>
      </c>
      <c r="G295" s="39"/>
      <c r="H295" s="42">
        <f t="shared" si="33"/>
        <v>20000</v>
      </c>
      <c r="I295" s="13">
        <f t="shared" si="34"/>
        <v>-20000</v>
      </c>
      <c r="J295" s="14">
        <f t="shared" si="35"/>
        <v>1147700</v>
      </c>
    </row>
    <row r="296" spans="1:10">
      <c r="A296" s="11" t="s">
        <v>338</v>
      </c>
      <c r="B296" s="41">
        <v>45885</v>
      </c>
      <c r="C296" s="39" t="s">
        <v>1646</v>
      </c>
      <c r="D296" s="43" t="s">
        <v>15</v>
      </c>
      <c r="E296" s="39">
        <v>2.9</v>
      </c>
      <c r="F296" s="39" t="s">
        <v>19</v>
      </c>
      <c r="G296" s="39"/>
      <c r="H296" s="42">
        <f t="shared" si="33"/>
        <v>20000</v>
      </c>
      <c r="I296" s="13">
        <f t="shared" si="34"/>
        <v>-20000</v>
      </c>
      <c r="J296" s="14">
        <f t="shared" si="35"/>
        <v>1127700</v>
      </c>
    </row>
    <row r="297" spans="1:10" ht="15" thickBot="1">
      <c r="A297" s="11" t="s">
        <v>339</v>
      </c>
      <c r="B297" s="54">
        <v>45885</v>
      </c>
      <c r="C297" s="40" t="s">
        <v>1646</v>
      </c>
      <c r="D297" s="50" t="s">
        <v>26</v>
      </c>
      <c r="E297" s="40">
        <v>2.08</v>
      </c>
      <c r="F297" s="40" t="s">
        <v>19</v>
      </c>
      <c r="G297" s="40"/>
      <c r="H297" s="42">
        <f t="shared" si="33"/>
        <v>20000</v>
      </c>
      <c r="I297" s="13">
        <f t="shared" si="34"/>
        <v>-20000</v>
      </c>
      <c r="J297" s="14">
        <f t="shared" si="35"/>
        <v>1107700</v>
      </c>
    </row>
    <row r="298" spans="1:10" ht="15" thickTop="1">
      <c r="A298" s="11" t="s">
        <v>340</v>
      </c>
      <c r="B298" s="41">
        <v>45886</v>
      </c>
      <c r="C298" s="39" t="s">
        <v>1647</v>
      </c>
      <c r="D298" s="43" t="s">
        <v>1435</v>
      </c>
      <c r="E298" s="39">
        <v>2.37</v>
      </c>
      <c r="F298" s="39" t="s">
        <v>19</v>
      </c>
      <c r="G298" s="39"/>
      <c r="H298" s="42">
        <f t="shared" si="33"/>
        <v>20000</v>
      </c>
      <c r="I298" s="13">
        <f t="shared" si="34"/>
        <v>-20000</v>
      </c>
      <c r="J298" s="14">
        <f t="shared" si="35"/>
        <v>1087700</v>
      </c>
    </row>
    <row r="299" spans="1:10">
      <c r="A299" s="11" t="s">
        <v>341</v>
      </c>
      <c r="B299" s="41">
        <v>45886</v>
      </c>
      <c r="C299" s="39" t="s">
        <v>1647</v>
      </c>
      <c r="D299" s="49" t="s">
        <v>23</v>
      </c>
      <c r="E299" s="39">
        <v>2.0299999999999998</v>
      </c>
      <c r="F299" s="39" t="s">
        <v>19</v>
      </c>
      <c r="G299" s="39"/>
      <c r="H299" s="42">
        <f t="shared" si="33"/>
        <v>20000</v>
      </c>
      <c r="I299" s="13">
        <f t="shared" si="34"/>
        <v>-20000</v>
      </c>
      <c r="J299" s="14">
        <f t="shared" si="35"/>
        <v>1067700</v>
      </c>
    </row>
    <row r="300" spans="1:10">
      <c r="A300" s="11" t="s">
        <v>342</v>
      </c>
      <c r="B300" s="41">
        <v>45886</v>
      </c>
      <c r="C300" s="39" t="s">
        <v>1648</v>
      </c>
      <c r="D300" s="49" t="s">
        <v>58</v>
      </c>
      <c r="E300" s="39">
        <v>2.12</v>
      </c>
      <c r="F300" s="39" t="s">
        <v>16</v>
      </c>
      <c r="G300" s="39"/>
      <c r="H300" s="42">
        <f t="shared" si="33"/>
        <v>20000</v>
      </c>
      <c r="I300" s="13">
        <f t="shared" si="34"/>
        <v>22400.000000000004</v>
      </c>
      <c r="J300" s="14">
        <f t="shared" si="35"/>
        <v>1090100</v>
      </c>
    </row>
    <row r="301" spans="1:10">
      <c r="A301" s="11" t="s">
        <v>343</v>
      </c>
      <c r="B301" s="41">
        <v>45886</v>
      </c>
      <c r="C301" s="39" t="s">
        <v>1648</v>
      </c>
      <c r="D301" s="49" t="s">
        <v>88</v>
      </c>
      <c r="E301" s="39">
        <v>3.4</v>
      </c>
      <c r="F301" s="39" t="s">
        <v>19</v>
      </c>
      <c r="G301" s="39"/>
      <c r="H301" s="42">
        <f t="shared" si="33"/>
        <v>20000</v>
      </c>
      <c r="I301" s="13">
        <f t="shared" si="34"/>
        <v>-20000</v>
      </c>
      <c r="J301" s="14">
        <f t="shared" si="35"/>
        <v>1070100</v>
      </c>
    </row>
    <row r="302" spans="1:10">
      <c r="A302" s="11" t="s">
        <v>344</v>
      </c>
      <c r="B302" s="41">
        <v>45886</v>
      </c>
      <c r="C302" s="39" t="s">
        <v>1648</v>
      </c>
      <c r="D302" s="43" t="s">
        <v>1435</v>
      </c>
      <c r="E302" s="39">
        <v>2.13</v>
      </c>
      <c r="F302" s="39" t="s">
        <v>19</v>
      </c>
      <c r="G302" s="39"/>
      <c r="H302" s="42">
        <f t="shared" si="33"/>
        <v>20000</v>
      </c>
      <c r="I302" s="13">
        <f t="shared" si="34"/>
        <v>-20000</v>
      </c>
      <c r="J302" s="14">
        <f t="shared" si="35"/>
        <v>1050100</v>
      </c>
    </row>
    <row r="303" spans="1:10">
      <c r="A303" s="11" t="s">
        <v>345</v>
      </c>
      <c r="B303" s="41">
        <v>45886</v>
      </c>
      <c r="C303" s="39" t="s">
        <v>1649</v>
      </c>
      <c r="D303" s="49" t="s">
        <v>23</v>
      </c>
      <c r="E303" s="39">
        <v>2.16</v>
      </c>
      <c r="F303" s="39" t="s">
        <v>16</v>
      </c>
      <c r="G303" s="57">
        <v>1</v>
      </c>
      <c r="H303" s="42">
        <f t="shared" si="33"/>
        <v>20000</v>
      </c>
      <c r="I303" s="13">
        <f t="shared" si="34"/>
        <v>0</v>
      </c>
      <c r="J303" s="14">
        <f t="shared" si="35"/>
        <v>1050100</v>
      </c>
    </row>
    <row r="304" spans="1:10">
      <c r="A304" s="11" t="s">
        <v>346</v>
      </c>
      <c r="B304" s="41">
        <v>45886</v>
      </c>
      <c r="C304" s="39" t="s">
        <v>1649</v>
      </c>
      <c r="D304" s="43" t="s">
        <v>1435</v>
      </c>
      <c r="E304" s="39">
        <v>2.5099999999999998</v>
      </c>
      <c r="F304" s="39" t="s">
        <v>16</v>
      </c>
      <c r="G304" s="57">
        <v>1</v>
      </c>
      <c r="H304" s="42">
        <f t="shared" si="33"/>
        <v>20000</v>
      </c>
      <c r="I304" s="13">
        <f t="shared" si="34"/>
        <v>0</v>
      </c>
      <c r="J304" s="14">
        <f t="shared" si="35"/>
        <v>1050100</v>
      </c>
    </row>
    <row r="305" spans="1:10">
      <c r="A305" s="11" t="s">
        <v>347</v>
      </c>
      <c r="B305" s="41">
        <v>45886</v>
      </c>
      <c r="C305" s="39" t="s">
        <v>1650</v>
      </c>
      <c r="D305" s="49" t="s">
        <v>23</v>
      </c>
      <c r="E305" s="39">
        <v>1.96</v>
      </c>
      <c r="F305" s="39" t="s">
        <v>16</v>
      </c>
      <c r="G305" s="57">
        <v>1</v>
      </c>
      <c r="H305" s="42">
        <f t="shared" si="33"/>
        <v>20000</v>
      </c>
      <c r="I305" s="13">
        <f t="shared" si="34"/>
        <v>0</v>
      </c>
      <c r="J305" s="14">
        <f t="shared" si="35"/>
        <v>1050100</v>
      </c>
    </row>
    <row r="306" spans="1:10">
      <c r="A306" s="11" t="s">
        <v>348</v>
      </c>
      <c r="B306" s="41">
        <v>45886</v>
      </c>
      <c r="C306" s="39" t="s">
        <v>1651</v>
      </c>
      <c r="D306" s="49" t="s">
        <v>1434</v>
      </c>
      <c r="E306" s="39">
        <v>10</v>
      </c>
      <c r="F306" s="39" t="s">
        <v>19</v>
      </c>
      <c r="G306" s="39"/>
      <c r="H306" s="42">
        <f t="shared" si="33"/>
        <v>20000</v>
      </c>
      <c r="I306" s="13">
        <f t="shared" si="34"/>
        <v>-20000</v>
      </c>
      <c r="J306" s="14">
        <f t="shared" si="35"/>
        <v>1030100</v>
      </c>
    </row>
    <row r="307" spans="1:10">
      <c r="A307" s="11" t="s">
        <v>349</v>
      </c>
      <c r="B307" s="41">
        <v>45886</v>
      </c>
      <c r="C307" s="39" t="s">
        <v>1651</v>
      </c>
      <c r="D307" s="49" t="s">
        <v>23</v>
      </c>
      <c r="E307" s="39">
        <v>2.09</v>
      </c>
      <c r="F307" s="39" t="s">
        <v>16</v>
      </c>
      <c r="G307" s="57">
        <v>1</v>
      </c>
      <c r="H307" s="42">
        <f t="shared" si="33"/>
        <v>20000</v>
      </c>
      <c r="I307" s="13">
        <f t="shared" si="34"/>
        <v>0</v>
      </c>
      <c r="J307" s="14">
        <f t="shared" si="35"/>
        <v>1030100</v>
      </c>
    </row>
    <row r="308" spans="1:10">
      <c r="A308" s="11" t="s">
        <v>350</v>
      </c>
      <c r="B308" s="41">
        <v>45886</v>
      </c>
      <c r="C308" s="39" t="s">
        <v>1652</v>
      </c>
      <c r="D308" s="49" t="s">
        <v>26</v>
      </c>
      <c r="E308" s="39">
        <v>1.8</v>
      </c>
      <c r="F308" s="39" t="s">
        <v>16</v>
      </c>
      <c r="G308" s="39"/>
      <c r="H308" s="42">
        <f t="shared" si="33"/>
        <v>20000</v>
      </c>
      <c r="I308" s="13">
        <f t="shared" si="34"/>
        <v>16000</v>
      </c>
      <c r="J308" s="14">
        <f t="shared" si="35"/>
        <v>1046100</v>
      </c>
    </row>
    <row r="309" spans="1:10">
      <c r="A309" s="11" t="s">
        <v>351</v>
      </c>
      <c r="B309" s="41">
        <v>45886</v>
      </c>
      <c r="C309" s="39" t="s">
        <v>1653</v>
      </c>
      <c r="D309" s="49" t="s">
        <v>1434</v>
      </c>
      <c r="E309" s="39">
        <v>13</v>
      </c>
      <c r="F309" s="39" t="s">
        <v>19</v>
      </c>
      <c r="G309" s="39"/>
      <c r="H309" s="42">
        <f t="shared" si="33"/>
        <v>20000</v>
      </c>
      <c r="I309" s="13">
        <f t="shared" si="34"/>
        <v>-20000</v>
      </c>
      <c r="J309" s="14">
        <f t="shared" si="35"/>
        <v>1026100</v>
      </c>
    </row>
    <row r="310" spans="1:10">
      <c r="A310" s="11" t="s">
        <v>352</v>
      </c>
      <c r="B310" s="41">
        <v>45886</v>
      </c>
      <c r="C310" s="39" t="s">
        <v>1653</v>
      </c>
      <c r="D310" s="49" t="s">
        <v>23</v>
      </c>
      <c r="E310" s="39">
        <v>2.17</v>
      </c>
      <c r="F310" s="39" t="s">
        <v>19</v>
      </c>
      <c r="G310" s="39"/>
      <c r="H310" s="42">
        <f t="shared" si="33"/>
        <v>20000</v>
      </c>
      <c r="I310" s="13">
        <f t="shared" si="34"/>
        <v>-20000</v>
      </c>
      <c r="J310" s="14">
        <f t="shared" si="35"/>
        <v>1006100</v>
      </c>
    </row>
    <row r="311" spans="1:10">
      <c r="A311" s="11" t="s">
        <v>353</v>
      </c>
      <c r="B311" s="41">
        <v>45886</v>
      </c>
      <c r="C311" s="39" t="s">
        <v>1654</v>
      </c>
      <c r="D311" s="49" t="s">
        <v>1434</v>
      </c>
      <c r="E311" s="39">
        <v>14.5</v>
      </c>
      <c r="F311" s="39" t="s">
        <v>19</v>
      </c>
      <c r="G311" s="39"/>
      <c r="H311" s="42">
        <f t="shared" si="33"/>
        <v>20000</v>
      </c>
      <c r="I311" s="13">
        <f t="shared" si="34"/>
        <v>-20000</v>
      </c>
      <c r="J311" s="14">
        <f t="shared" si="35"/>
        <v>986100</v>
      </c>
    </row>
    <row r="312" spans="1:10">
      <c r="A312" s="11" t="s">
        <v>354</v>
      </c>
      <c r="B312" s="41">
        <v>45886</v>
      </c>
      <c r="C312" s="39" t="s">
        <v>1654</v>
      </c>
      <c r="D312" s="49" t="s">
        <v>26</v>
      </c>
      <c r="E312" s="39">
        <v>1.74</v>
      </c>
      <c r="F312" s="39" t="s">
        <v>19</v>
      </c>
      <c r="G312" s="39"/>
      <c r="H312" s="42">
        <f t="shared" si="33"/>
        <v>20000</v>
      </c>
      <c r="I312" s="13">
        <f t="shared" si="34"/>
        <v>-20000</v>
      </c>
      <c r="J312" s="14">
        <f t="shared" si="35"/>
        <v>966100</v>
      </c>
    </row>
    <row r="313" spans="1:10">
      <c r="A313" s="11" t="s">
        <v>355</v>
      </c>
      <c r="B313" s="41">
        <v>45886</v>
      </c>
      <c r="C313" s="39" t="s">
        <v>1655</v>
      </c>
      <c r="D313" s="49" t="s">
        <v>1434</v>
      </c>
      <c r="E313" s="39">
        <v>14</v>
      </c>
      <c r="F313" s="39" t="s">
        <v>19</v>
      </c>
      <c r="G313" s="39"/>
      <c r="H313" s="42">
        <f t="shared" si="33"/>
        <v>20000</v>
      </c>
      <c r="I313" s="13">
        <f t="shared" si="34"/>
        <v>-20000</v>
      </c>
      <c r="J313" s="14">
        <f t="shared" si="35"/>
        <v>946100</v>
      </c>
    </row>
    <row r="314" spans="1:10">
      <c r="A314" s="11" t="s">
        <v>356</v>
      </c>
      <c r="B314" s="41">
        <v>45886</v>
      </c>
      <c r="C314" s="39" t="s">
        <v>1655</v>
      </c>
      <c r="D314" s="49" t="s">
        <v>26</v>
      </c>
      <c r="E314" s="39">
        <v>1.73</v>
      </c>
      <c r="F314" s="39" t="s">
        <v>16</v>
      </c>
      <c r="G314" s="39"/>
      <c r="H314" s="42">
        <f t="shared" si="33"/>
        <v>20000</v>
      </c>
      <c r="I314" s="13">
        <f t="shared" si="34"/>
        <v>14600</v>
      </c>
      <c r="J314" s="14">
        <f t="shared" si="35"/>
        <v>960700</v>
      </c>
    </row>
    <row r="315" spans="1:10">
      <c r="A315" s="11" t="s">
        <v>357</v>
      </c>
      <c r="B315" s="41">
        <v>45886</v>
      </c>
      <c r="C315" s="39" t="s">
        <v>1656</v>
      </c>
      <c r="D315" s="49" t="s">
        <v>26</v>
      </c>
      <c r="E315" s="39">
        <v>1.78</v>
      </c>
      <c r="F315" s="39" t="s">
        <v>19</v>
      </c>
      <c r="G315" s="39"/>
      <c r="H315" s="42">
        <f t="shared" si="33"/>
        <v>20000</v>
      </c>
      <c r="I315" s="13">
        <f t="shared" si="34"/>
        <v>-20000</v>
      </c>
      <c r="J315" s="14">
        <f t="shared" si="35"/>
        <v>940700</v>
      </c>
    </row>
    <row r="316" spans="1:10">
      <c r="A316" s="11" t="s">
        <v>358</v>
      </c>
      <c r="B316" s="41">
        <v>45886</v>
      </c>
      <c r="C316" s="39" t="s">
        <v>1657</v>
      </c>
      <c r="D316" s="49" t="s">
        <v>1442</v>
      </c>
      <c r="E316" s="39">
        <v>1.92</v>
      </c>
      <c r="F316" s="39" t="s">
        <v>16</v>
      </c>
      <c r="G316" s="39"/>
      <c r="H316" s="42">
        <f t="shared" si="33"/>
        <v>20000</v>
      </c>
      <c r="I316" s="13">
        <f t="shared" si="34"/>
        <v>18400</v>
      </c>
      <c r="J316" s="14">
        <f t="shared" si="35"/>
        <v>959100</v>
      </c>
    </row>
    <row r="317" spans="1:10">
      <c r="A317" s="11" t="s">
        <v>359</v>
      </c>
      <c r="B317" s="41">
        <v>45886</v>
      </c>
      <c r="C317" s="39" t="s">
        <v>1657</v>
      </c>
      <c r="D317" s="49" t="s">
        <v>26</v>
      </c>
      <c r="E317" s="39">
        <v>3.85</v>
      </c>
      <c r="F317" s="39" t="s">
        <v>16</v>
      </c>
      <c r="G317" s="39"/>
      <c r="H317" s="42">
        <f t="shared" si="33"/>
        <v>20000</v>
      </c>
      <c r="I317" s="13">
        <f t="shared" si="34"/>
        <v>57000</v>
      </c>
      <c r="J317" s="14">
        <f t="shared" si="35"/>
        <v>1016100</v>
      </c>
    </row>
    <row r="318" spans="1:10">
      <c r="A318" s="11" t="s">
        <v>360</v>
      </c>
      <c r="B318" s="41">
        <v>45886</v>
      </c>
      <c r="C318" s="39" t="s">
        <v>1658</v>
      </c>
      <c r="D318" s="43" t="s">
        <v>15</v>
      </c>
      <c r="E318" s="39">
        <v>2.7</v>
      </c>
      <c r="F318" s="39" t="s">
        <v>16</v>
      </c>
      <c r="G318" s="52">
        <v>1.8</v>
      </c>
      <c r="H318" s="42">
        <f t="shared" si="33"/>
        <v>20000</v>
      </c>
      <c r="I318" s="13">
        <f t="shared" si="34"/>
        <v>16000</v>
      </c>
      <c r="J318" s="14">
        <f t="shared" si="35"/>
        <v>1032100</v>
      </c>
    </row>
    <row r="319" spans="1:10">
      <c r="A319" s="11" t="s">
        <v>361</v>
      </c>
      <c r="B319" s="41">
        <v>45886</v>
      </c>
      <c r="C319" s="39" t="s">
        <v>1658</v>
      </c>
      <c r="D319" s="43" t="s">
        <v>1431</v>
      </c>
      <c r="E319" s="39">
        <v>1.85</v>
      </c>
      <c r="F319" s="39" t="s">
        <v>16</v>
      </c>
      <c r="G319" s="52">
        <v>1.7</v>
      </c>
      <c r="H319" s="42">
        <f t="shared" si="33"/>
        <v>20000</v>
      </c>
      <c r="I319" s="13">
        <f t="shared" si="34"/>
        <v>14000</v>
      </c>
      <c r="J319" s="14">
        <f t="shared" si="35"/>
        <v>1046100</v>
      </c>
    </row>
    <row r="320" spans="1:10">
      <c r="A320" s="11" t="s">
        <v>362</v>
      </c>
      <c r="B320" s="41">
        <v>45886</v>
      </c>
      <c r="C320" s="39" t="s">
        <v>1659</v>
      </c>
      <c r="D320" s="49" t="s">
        <v>80</v>
      </c>
      <c r="E320" s="39">
        <v>2.0499999999999998</v>
      </c>
      <c r="F320" s="39" t="s">
        <v>19</v>
      </c>
      <c r="G320" s="39"/>
      <c r="H320" s="42">
        <f t="shared" si="33"/>
        <v>20000</v>
      </c>
      <c r="I320" s="13">
        <f t="shared" si="34"/>
        <v>-20000</v>
      </c>
      <c r="J320" s="14">
        <f t="shared" si="35"/>
        <v>1026100</v>
      </c>
    </row>
    <row r="321" spans="1:10">
      <c r="A321" s="11" t="s">
        <v>363</v>
      </c>
      <c r="B321" s="41">
        <v>45886</v>
      </c>
      <c r="C321" s="39" t="s">
        <v>1660</v>
      </c>
      <c r="D321" s="49" t="s">
        <v>26</v>
      </c>
      <c r="E321" s="39">
        <v>1.97</v>
      </c>
      <c r="F321" s="39" t="s">
        <v>19</v>
      </c>
      <c r="G321" s="39"/>
      <c r="H321" s="42">
        <f t="shared" si="33"/>
        <v>20000</v>
      </c>
      <c r="I321" s="13">
        <f t="shared" si="34"/>
        <v>-20000</v>
      </c>
      <c r="J321" s="14">
        <f t="shared" si="35"/>
        <v>1006100</v>
      </c>
    </row>
    <row r="322" spans="1:10">
      <c r="A322" s="11" t="s">
        <v>364</v>
      </c>
      <c r="B322" s="41">
        <v>45886</v>
      </c>
      <c r="C322" s="39" t="s">
        <v>1661</v>
      </c>
      <c r="D322" s="43" t="s">
        <v>18</v>
      </c>
      <c r="E322" s="39">
        <v>2.8</v>
      </c>
      <c r="F322" s="39" t="s">
        <v>19</v>
      </c>
      <c r="G322" s="39"/>
      <c r="H322" s="42">
        <f t="shared" si="33"/>
        <v>20000</v>
      </c>
      <c r="I322" s="13">
        <f t="shared" si="34"/>
        <v>-20000</v>
      </c>
      <c r="J322" s="14">
        <f t="shared" si="35"/>
        <v>986100</v>
      </c>
    </row>
    <row r="323" spans="1:10">
      <c r="A323" s="11" t="s">
        <v>365</v>
      </c>
      <c r="B323" s="41">
        <v>45886</v>
      </c>
      <c r="C323" s="39" t="s">
        <v>1661</v>
      </c>
      <c r="D323" s="49" t="s">
        <v>58</v>
      </c>
      <c r="E323" s="39">
        <v>1.91</v>
      </c>
      <c r="F323" s="39" t="s">
        <v>19</v>
      </c>
      <c r="G323" s="39"/>
      <c r="H323" s="42">
        <f t="shared" si="33"/>
        <v>20000</v>
      </c>
      <c r="I323" s="13">
        <f t="shared" si="34"/>
        <v>-20000</v>
      </c>
      <c r="J323" s="14">
        <f t="shared" si="35"/>
        <v>966100</v>
      </c>
    </row>
    <row r="324" spans="1:10">
      <c r="A324" s="11" t="s">
        <v>366</v>
      </c>
      <c r="B324" s="41">
        <v>45886</v>
      </c>
      <c r="C324" s="39" t="s">
        <v>1661</v>
      </c>
      <c r="D324" s="49" t="s">
        <v>88</v>
      </c>
      <c r="E324" s="39">
        <v>3.75</v>
      </c>
      <c r="F324" s="39" t="s">
        <v>19</v>
      </c>
      <c r="G324" s="39"/>
      <c r="H324" s="42">
        <f t="shared" si="33"/>
        <v>20000</v>
      </c>
      <c r="I324" s="13">
        <f t="shared" si="34"/>
        <v>-20000</v>
      </c>
      <c r="J324" s="14">
        <f t="shared" si="35"/>
        <v>946100</v>
      </c>
    </row>
    <row r="325" spans="1:10">
      <c r="A325" s="11" t="s">
        <v>367</v>
      </c>
      <c r="B325" s="41">
        <v>45886</v>
      </c>
      <c r="C325" s="39" t="s">
        <v>1662</v>
      </c>
      <c r="D325" s="43" t="s">
        <v>15</v>
      </c>
      <c r="E325" s="39">
        <v>3.25</v>
      </c>
      <c r="F325" s="39" t="s">
        <v>16</v>
      </c>
      <c r="G325" s="39"/>
      <c r="H325" s="42">
        <f t="shared" ref="H325:H388" si="36">$C$3</f>
        <v>20000</v>
      </c>
      <c r="I325" s="13">
        <f t="shared" ref="I325:I388" si="37">IF(G325&lt;&gt;"",IF(F325="nyertes",(G325-1)*H325,H325*(-1)),IF(F325="nyertes",(E325-1)*H325,H325*(-1)))</f>
        <v>45000</v>
      </c>
      <c r="J325" s="14">
        <f t="shared" si="35"/>
        <v>991100</v>
      </c>
    </row>
    <row r="326" spans="1:10">
      <c r="A326" s="11" t="s">
        <v>368</v>
      </c>
      <c r="B326" s="41">
        <v>45886</v>
      </c>
      <c r="C326" s="39" t="s">
        <v>1662</v>
      </c>
      <c r="D326" s="49" t="s">
        <v>26</v>
      </c>
      <c r="E326" s="39">
        <v>2.31</v>
      </c>
      <c r="F326" s="39" t="s">
        <v>16</v>
      </c>
      <c r="G326" s="39"/>
      <c r="H326" s="42">
        <f t="shared" si="36"/>
        <v>20000</v>
      </c>
      <c r="I326" s="13">
        <f t="shared" si="37"/>
        <v>26200</v>
      </c>
      <c r="J326" s="14">
        <f t="shared" ref="J326:J389" si="38">J325+I326</f>
        <v>1017300</v>
      </c>
    </row>
    <row r="327" spans="1:10">
      <c r="A327" s="11" t="s">
        <v>369</v>
      </c>
      <c r="B327" s="41">
        <v>45886</v>
      </c>
      <c r="C327" s="39" t="s">
        <v>1662</v>
      </c>
      <c r="D327" s="49" t="s">
        <v>58</v>
      </c>
      <c r="E327" s="39">
        <v>4.3499999999999996</v>
      </c>
      <c r="F327" s="39" t="s">
        <v>16</v>
      </c>
      <c r="G327" s="39"/>
      <c r="H327" s="42">
        <f t="shared" si="36"/>
        <v>20000</v>
      </c>
      <c r="I327" s="13">
        <f t="shared" si="37"/>
        <v>67000</v>
      </c>
      <c r="J327" s="14">
        <f t="shared" si="38"/>
        <v>1084300</v>
      </c>
    </row>
    <row r="328" spans="1:10">
      <c r="A328" s="11" t="s">
        <v>370</v>
      </c>
      <c r="B328" s="41">
        <v>45886</v>
      </c>
      <c r="C328" s="39" t="s">
        <v>1663</v>
      </c>
      <c r="D328" s="43" t="s">
        <v>15</v>
      </c>
      <c r="E328" s="39">
        <v>3.45</v>
      </c>
      <c r="F328" s="39" t="s">
        <v>19</v>
      </c>
      <c r="G328" s="39"/>
      <c r="H328" s="42">
        <f t="shared" si="36"/>
        <v>20000</v>
      </c>
      <c r="I328" s="13">
        <f t="shared" si="37"/>
        <v>-20000</v>
      </c>
      <c r="J328" s="14">
        <f t="shared" si="38"/>
        <v>1064300</v>
      </c>
    </row>
    <row r="329" spans="1:10">
      <c r="A329" s="11" t="s">
        <v>371</v>
      </c>
      <c r="B329" s="41">
        <v>45886</v>
      </c>
      <c r="C329" s="39" t="s">
        <v>1663</v>
      </c>
      <c r="D329" s="49" t="s">
        <v>26</v>
      </c>
      <c r="E329" s="39">
        <v>2.5</v>
      </c>
      <c r="F329" s="39" t="s">
        <v>19</v>
      </c>
      <c r="G329" s="39"/>
      <c r="H329" s="42">
        <f t="shared" si="36"/>
        <v>20000</v>
      </c>
      <c r="I329" s="13">
        <f t="shared" si="37"/>
        <v>-20000</v>
      </c>
      <c r="J329" s="14">
        <f t="shared" si="38"/>
        <v>1044300</v>
      </c>
    </row>
    <row r="330" spans="1:10">
      <c r="A330" s="11" t="s">
        <v>372</v>
      </c>
      <c r="B330" s="41">
        <v>45886</v>
      </c>
      <c r="C330" s="39" t="s">
        <v>1663</v>
      </c>
      <c r="D330" s="49" t="s">
        <v>58</v>
      </c>
      <c r="E330" s="39">
        <v>4.75</v>
      </c>
      <c r="F330" s="39" t="s">
        <v>19</v>
      </c>
      <c r="G330" s="39"/>
      <c r="H330" s="42">
        <f t="shared" si="36"/>
        <v>20000</v>
      </c>
      <c r="I330" s="13">
        <f t="shared" si="37"/>
        <v>-20000</v>
      </c>
      <c r="J330" s="14">
        <f t="shared" si="38"/>
        <v>1024300</v>
      </c>
    </row>
    <row r="331" spans="1:10">
      <c r="A331" s="11" t="s">
        <v>373</v>
      </c>
      <c r="B331" s="41">
        <v>45886</v>
      </c>
      <c r="C331" s="39" t="s">
        <v>1664</v>
      </c>
      <c r="D331" s="43" t="s">
        <v>15</v>
      </c>
      <c r="E331" s="39">
        <v>3.25</v>
      </c>
      <c r="F331" s="39" t="s">
        <v>16</v>
      </c>
      <c r="G331" s="39"/>
      <c r="H331" s="42">
        <f t="shared" si="36"/>
        <v>20000</v>
      </c>
      <c r="I331" s="13">
        <f t="shared" si="37"/>
        <v>45000</v>
      </c>
      <c r="J331" s="14">
        <f t="shared" si="38"/>
        <v>1069300</v>
      </c>
    </row>
    <row r="332" spans="1:10">
      <c r="A332" s="11" t="s">
        <v>374</v>
      </c>
      <c r="B332" s="41">
        <v>45886</v>
      </c>
      <c r="C332" s="39" t="s">
        <v>1664</v>
      </c>
      <c r="D332" s="49" t="s">
        <v>26</v>
      </c>
      <c r="E332" s="39">
        <v>2.31</v>
      </c>
      <c r="F332" s="39" t="s">
        <v>16</v>
      </c>
      <c r="G332" s="39"/>
      <c r="H332" s="42">
        <f t="shared" si="36"/>
        <v>20000</v>
      </c>
      <c r="I332" s="13">
        <f t="shared" si="37"/>
        <v>26200</v>
      </c>
      <c r="J332" s="14">
        <f t="shared" si="38"/>
        <v>1095500</v>
      </c>
    </row>
    <row r="333" spans="1:10">
      <c r="A333" s="11" t="s">
        <v>375</v>
      </c>
      <c r="B333" s="41">
        <v>45886</v>
      </c>
      <c r="C333" s="39" t="s">
        <v>1664</v>
      </c>
      <c r="D333" s="49" t="s">
        <v>58</v>
      </c>
      <c r="E333" s="39">
        <v>4.3499999999999996</v>
      </c>
      <c r="F333" s="39" t="s">
        <v>16</v>
      </c>
      <c r="G333" s="39"/>
      <c r="H333" s="42">
        <f t="shared" si="36"/>
        <v>20000</v>
      </c>
      <c r="I333" s="13">
        <f t="shared" si="37"/>
        <v>67000</v>
      </c>
      <c r="J333" s="14">
        <f t="shared" si="38"/>
        <v>1162500</v>
      </c>
    </row>
    <row r="334" spans="1:10">
      <c r="A334" s="11" t="s">
        <v>376</v>
      </c>
      <c r="B334" s="41">
        <v>45886</v>
      </c>
      <c r="C334" s="39" t="s">
        <v>1665</v>
      </c>
      <c r="D334" s="43" t="s">
        <v>15</v>
      </c>
      <c r="E334" s="39">
        <v>3.9</v>
      </c>
      <c r="F334" s="39" t="s">
        <v>16</v>
      </c>
      <c r="G334" s="52">
        <v>2.7</v>
      </c>
      <c r="H334" s="42">
        <f t="shared" si="36"/>
        <v>20000</v>
      </c>
      <c r="I334" s="13">
        <f t="shared" si="37"/>
        <v>34000</v>
      </c>
      <c r="J334" s="14">
        <f t="shared" si="38"/>
        <v>1196500</v>
      </c>
    </row>
    <row r="335" spans="1:10">
      <c r="A335" s="11" t="s">
        <v>377</v>
      </c>
      <c r="B335" s="41">
        <v>45886</v>
      </c>
      <c r="C335" s="39" t="s">
        <v>1665</v>
      </c>
      <c r="D335" s="49" t="s">
        <v>26</v>
      </c>
      <c r="E335" s="39">
        <v>2.8</v>
      </c>
      <c r="F335" s="39" t="s">
        <v>16</v>
      </c>
      <c r="G335" s="39"/>
      <c r="H335" s="42">
        <f t="shared" si="36"/>
        <v>20000</v>
      </c>
      <c r="I335" s="13">
        <f t="shared" si="37"/>
        <v>36000</v>
      </c>
      <c r="J335" s="14">
        <f t="shared" si="38"/>
        <v>1232500</v>
      </c>
    </row>
    <row r="336" spans="1:10">
      <c r="A336" s="11" t="s">
        <v>378</v>
      </c>
      <c r="B336" s="41">
        <v>45886</v>
      </c>
      <c r="C336" s="39" t="s">
        <v>1665</v>
      </c>
      <c r="D336" s="49" t="s">
        <v>58</v>
      </c>
      <c r="E336" s="39">
        <v>5.75</v>
      </c>
      <c r="F336" s="39" t="s">
        <v>19</v>
      </c>
      <c r="G336" s="39"/>
      <c r="H336" s="42">
        <f t="shared" si="36"/>
        <v>20000</v>
      </c>
      <c r="I336" s="13">
        <f t="shared" si="37"/>
        <v>-20000</v>
      </c>
      <c r="J336" s="14">
        <f t="shared" si="38"/>
        <v>1212500</v>
      </c>
    </row>
    <row r="337" spans="1:10">
      <c r="A337" s="11" t="s">
        <v>379</v>
      </c>
      <c r="B337" s="41">
        <v>45886</v>
      </c>
      <c r="C337" s="39" t="s">
        <v>1666</v>
      </c>
      <c r="D337" s="43" t="s">
        <v>18</v>
      </c>
      <c r="E337" s="39">
        <v>3.3</v>
      </c>
      <c r="F337" s="39" t="s">
        <v>19</v>
      </c>
      <c r="G337" s="39"/>
      <c r="H337" s="42">
        <f t="shared" si="36"/>
        <v>20000</v>
      </c>
      <c r="I337" s="13">
        <f t="shared" si="37"/>
        <v>-20000</v>
      </c>
      <c r="J337" s="14">
        <f t="shared" si="38"/>
        <v>1192500</v>
      </c>
    </row>
    <row r="338" spans="1:10">
      <c r="A338" s="11" t="s">
        <v>380</v>
      </c>
      <c r="B338" s="41">
        <v>45886</v>
      </c>
      <c r="C338" s="39" t="s">
        <v>1666</v>
      </c>
      <c r="D338" s="49" t="s">
        <v>80</v>
      </c>
      <c r="E338" s="39">
        <v>3.85</v>
      </c>
      <c r="F338" s="39" t="s">
        <v>19</v>
      </c>
      <c r="G338" s="39"/>
      <c r="H338" s="42">
        <f t="shared" si="36"/>
        <v>20000</v>
      </c>
      <c r="I338" s="13">
        <f t="shared" si="37"/>
        <v>-20000</v>
      </c>
      <c r="J338" s="14">
        <f t="shared" si="38"/>
        <v>1172500</v>
      </c>
    </row>
    <row r="339" spans="1:10">
      <c r="A339" s="11" t="s">
        <v>381</v>
      </c>
      <c r="B339" s="41">
        <v>45886</v>
      </c>
      <c r="C339" s="39" t="s">
        <v>1667</v>
      </c>
      <c r="D339" s="43" t="s">
        <v>18</v>
      </c>
      <c r="E339" s="39">
        <v>3.95</v>
      </c>
      <c r="F339" s="39" t="s">
        <v>19</v>
      </c>
      <c r="G339" s="39"/>
      <c r="H339" s="42">
        <f t="shared" si="36"/>
        <v>20000</v>
      </c>
      <c r="I339" s="13">
        <f t="shared" si="37"/>
        <v>-20000</v>
      </c>
      <c r="J339" s="14">
        <f t="shared" si="38"/>
        <v>1152500</v>
      </c>
    </row>
    <row r="340" spans="1:10">
      <c r="A340" s="11" t="s">
        <v>382</v>
      </c>
      <c r="B340" s="41">
        <v>45886</v>
      </c>
      <c r="C340" s="39" t="s">
        <v>1667</v>
      </c>
      <c r="D340" s="49" t="s">
        <v>80</v>
      </c>
      <c r="E340" s="39">
        <v>5.25</v>
      </c>
      <c r="F340" s="39" t="s">
        <v>19</v>
      </c>
      <c r="G340" s="39"/>
      <c r="H340" s="42">
        <f t="shared" si="36"/>
        <v>20000</v>
      </c>
      <c r="I340" s="13">
        <f t="shared" si="37"/>
        <v>-20000</v>
      </c>
      <c r="J340" s="14">
        <f t="shared" si="38"/>
        <v>1132500</v>
      </c>
    </row>
    <row r="341" spans="1:10">
      <c r="A341" s="11" t="s">
        <v>383</v>
      </c>
      <c r="B341" s="41">
        <v>45886</v>
      </c>
      <c r="C341" s="39" t="s">
        <v>1668</v>
      </c>
      <c r="D341" s="43" t="s">
        <v>18</v>
      </c>
      <c r="E341" s="39">
        <v>3.65</v>
      </c>
      <c r="F341" s="39" t="s">
        <v>19</v>
      </c>
      <c r="G341" s="39"/>
      <c r="H341" s="42">
        <f t="shared" si="36"/>
        <v>20000</v>
      </c>
      <c r="I341" s="13">
        <f t="shared" si="37"/>
        <v>-20000</v>
      </c>
      <c r="J341" s="14">
        <f t="shared" si="38"/>
        <v>1112500</v>
      </c>
    </row>
    <row r="342" spans="1:10" ht="15" thickBot="1">
      <c r="A342" s="11" t="s">
        <v>384</v>
      </c>
      <c r="B342" s="54">
        <v>45886</v>
      </c>
      <c r="C342" s="40" t="s">
        <v>1668</v>
      </c>
      <c r="D342" s="50" t="s">
        <v>80</v>
      </c>
      <c r="E342" s="40">
        <v>4.9000000000000004</v>
      </c>
      <c r="F342" s="40" t="s">
        <v>19</v>
      </c>
      <c r="G342" s="40"/>
      <c r="H342" s="42">
        <f t="shared" si="36"/>
        <v>20000</v>
      </c>
      <c r="I342" s="13">
        <f t="shared" si="37"/>
        <v>-20000</v>
      </c>
      <c r="J342" s="14">
        <f t="shared" si="38"/>
        <v>1092500</v>
      </c>
    </row>
    <row r="343" spans="1:10" ht="15" thickTop="1">
      <c r="A343" s="11" t="s">
        <v>385</v>
      </c>
      <c r="B343" s="41">
        <v>45888</v>
      </c>
      <c r="C343" s="39" t="s">
        <v>1669</v>
      </c>
      <c r="D343" s="49" t="s">
        <v>1434</v>
      </c>
      <c r="E343" s="39">
        <v>12.5</v>
      </c>
      <c r="F343" s="39" t="s">
        <v>19</v>
      </c>
      <c r="G343" s="39"/>
      <c r="H343" s="42">
        <f t="shared" si="36"/>
        <v>20000</v>
      </c>
      <c r="I343" s="13">
        <f t="shared" si="37"/>
        <v>-20000</v>
      </c>
      <c r="J343" s="14">
        <f t="shared" si="38"/>
        <v>1072500</v>
      </c>
    </row>
    <row r="344" spans="1:10">
      <c r="A344" s="11" t="s">
        <v>386</v>
      </c>
      <c r="B344" s="41">
        <v>45888</v>
      </c>
      <c r="C344" s="39" t="s">
        <v>1669</v>
      </c>
      <c r="D344" s="49" t="s">
        <v>58</v>
      </c>
      <c r="E344" s="39">
        <v>2.58</v>
      </c>
      <c r="F344" s="39" t="s">
        <v>19</v>
      </c>
      <c r="G344" s="39"/>
      <c r="H344" s="42">
        <f t="shared" si="36"/>
        <v>20000</v>
      </c>
      <c r="I344" s="13">
        <f t="shared" si="37"/>
        <v>-20000</v>
      </c>
      <c r="J344" s="14">
        <f t="shared" si="38"/>
        <v>1052500</v>
      </c>
    </row>
    <row r="345" spans="1:10">
      <c r="A345" s="11" t="s">
        <v>387</v>
      </c>
      <c r="B345" s="41">
        <v>45888</v>
      </c>
      <c r="C345" s="39" t="s">
        <v>1670</v>
      </c>
      <c r="D345" s="49" t="s">
        <v>58</v>
      </c>
      <c r="E345" s="39">
        <v>2.41</v>
      </c>
      <c r="F345" s="39" t="s">
        <v>16</v>
      </c>
      <c r="G345" s="39"/>
      <c r="H345" s="42">
        <f t="shared" si="36"/>
        <v>20000</v>
      </c>
      <c r="I345" s="13">
        <f t="shared" si="37"/>
        <v>28200.000000000004</v>
      </c>
      <c r="J345" s="14">
        <f t="shared" si="38"/>
        <v>1080700</v>
      </c>
    </row>
    <row r="346" spans="1:10">
      <c r="A346" s="11" t="s">
        <v>388</v>
      </c>
      <c r="B346" s="41">
        <v>45888</v>
      </c>
      <c r="C346" s="39" t="s">
        <v>1670</v>
      </c>
      <c r="D346" s="49" t="s">
        <v>1434</v>
      </c>
      <c r="E346" s="39">
        <v>10.5</v>
      </c>
      <c r="F346" s="39" t="s">
        <v>16</v>
      </c>
      <c r="G346" s="39"/>
      <c r="H346" s="42">
        <f t="shared" si="36"/>
        <v>20000</v>
      </c>
      <c r="I346" s="13">
        <f t="shared" si="37"/>
        <v>190000</v>
      </c>
      <c r="J346" s="14">
        <f t="shared" si="38"/>
        <v>1270700</v>
      </c>
    </row>
    <row r="347" spans="1:10">
      <c r="A347" s="11" t="s">
        <v>389</v>
      </c>
      <c r="B347" s="41">
        <v>45888</v>
      </c>
      <c r="C347" s="39" t="s">
        <v>1671</v>
      </c>
      <c r="D347" s="49" t="s">
        <v>1434</v>
      </c>
      <c r="E347" s="39">
        <v>6.75</v>
      </c>
      <c r="F347" s="39" t="s">
        <v>16</v>
      </c>
      <c r="G347" s="39"/>
      <c r="H347" s="42">
        <f t="shared" si="36"/>
        <v>20000</v>
      </c>
      <c r="I347" s="13">
        <f t="shared" si="37"/>
        <v>115000</v>
      </c>
      <c r="J347" s="14">
        <f t="shared" si="38"/>
        <v>1385700</v>
      </c>
    </row>
    <row r="348" spans="1:10">
      <c r="A348" s="11" t="s">
        <v>390</v>
      </c>
      <c r="B348" s="41">
        <v>45888</v>
      </c>
      <c r="C348" s="39" t="s">
        <v>1671</v>
      </c>
      <c r="D348" s="49" t="s">
        <v>58</v>
      </c>
      <c r="E348" s="39">
        <v>1.98</v>
      </c>
      <c r="F348" s="39" t="s">
        <v>16</v>
      </c>
      <c r="G348" s="39"/>
      <c r="H348" s="42">
        <f t="shared" si="36"/>
        <v>20000</v>
      </c>
      <c r="I348" s="13">
        <f t="shared" si="37"/>
        <v>19600</v>
      </c>
      <c r="J348" s="14">
        <f t="shared" si="38"/>
        <v>1405300</v>
      </c>
    </row>
    <row r="349" spans="1:10">
      <c r="A349" s="11" t="s">
        <v>391</v>
      </c>
      <c r="B349" s="41">
        <v>45888</v>
      </c>
      <c r="C349" s="39" t="s">
        <v>1672</v>
      </c>
      <c r="D349" s="49" t="s">
        <v>21</v>
      </c>
      <c r="E349" s="39">
        <v>1.73</v>
      </c>
      <c r="F349" s="39" t="s">
        <v>16</v>
      </c>
      <c r="G349" s="39"/>
      <c r="H349" s="42">
        <f t="shared" si="36"/>
        <v>20000</v>
      </c>
      <c r="I349" s="13">
        <f t="shared" si="37"/>
        <v>14600</v>
      </c>
      <c r="J349" s="14">
        <f t="shared" si="38"/>
        <v>1419900</v>
      </c>
    </row>
    <row r="350" spans="1:10">
      <c r="A350" s="11" t="s">
        <v>392</v>
      </c>
      <c r="B350" s="41">
        <v>45888</v>
      </c>
      <c r="C350" s="39" t="s">
        <v>1673</v>
      </c>
      <c r="D350" s="49" t="s">
        <v>26</v>
      </c>
      <c r="E350" s="39">
        <v>1.91</v>
      </c>
      <c r="F350" s="39" t="s">
        <v>16</v>
      </c>
      <c r="G350" s="39"/>
      <c r="H350" s="42">
        <f t="shared" si="36"/>
        <v>20000</v>
      </c>
      <c r="I350" s="13">
        <f t="shared" si="37"/>
        <v>18200</v>
      </c>
      <c r="J350" s="14">
        <f t="shared" si="38"/>
        <v>1438100</v>
      </c>
    </row>
    <row r="351" spans="1:10">
      <c r="A351" s="11" t="s">
        <v>393</v>
      </c>
      <c r="B351" s="41">
        <v>45888</v>
      </c>
      <c r="C351" s="39" t="s">
        <v>1674</v>
      </c>
      <c r="D351" s="49" t="s">
        <v>21</v>
      </c>
      <c r="E351" s="39">
        <v>1.73</v>
      </c>
      <c r="F351" s="39" t="s">
        <v>16</v>
      </c>
      <c r="G351" s="52">
        <v>1.365</v>
      </c>
      <c r="H351" s="42">
        <f t="shared" si="36"/>
        <v>20000</v>
      </c>
      <c r="I351" s="13">
        <f t="shared" si="37"/>
        <v>7300</v>
      </c>
      <c r="J351" s="14">
        <f t="shared" si="38"/>
        <v>1445400</v>
      </c>
    </row>
    <row r="352" spans="1:10">
      <c r="A352" s="11" t="s">
        <v>394</v>
      </c>
      <c r="B352" s="41">
        <v>45888</v>
      </c>
      <c r="C352" s="39" t="s">
        <v>1675</v>
      </c>
      <c r="D352" s="49" t="s">
        <v>58</v>
      </c>
      <c r="E352" s="39">
        <v>2.09</v>
      </c>
      <c r="F352" s="39" t="s">
        <v>16</v>
      </c>
      <c r="G352" s="39"/>
      <c r="H352" s="42">
        <f t="shared" si="36"/>
        <v>20000</v>
      </c>
      <c r="I352" s="13">
        <f t="shared" si="37"/>
        <v>21799.999999999996</v>
      </c>
      <c r="J352" s="14">
        <f t="shared" si="38"/>
        <v>1467200</v>
      </c>
    </row>
    <row r="353" spans="1:10">
      <c r="A353" s="11" t="s">
        <v>395</v>
      </c>
      <c r="B353" s="41">
        <v>45888</v>
      </c>
      <c r="C353" s="39" t="s">
        <v>1675</v>
      </c>
      <c r="D353" s="49" t="s">
        <v>88</v>
      </c>
      <c r="E353" s="39">
        <v>3.35</v>
      </c>
      <c r="F353" s="39" t="s">
        <v>16</v>
      </c>
      <c r="G353" s="39"/>
      <c r="H353" s="42">
        <f t="shared" si="36"/>
        <v>20000</v>
      </c>
      <c r="I353" s="13">
        <f t="shared" si="37"/>
        <v>47000</v>
      </c>
      <c r="J353" s="14">
        <f t="shared" si="38"/>
        <v>1514200</v>
      </c>
    </row>
    <row r="354" spans="1:10">
      <c r="A354" s="11" t="s">
        <v>396</v>
      </c>
      <c r="B354" s="41">
        <v>45888</v>
      </c>
      <c r="C354" s="39" t="s">
        <v>1675</v>
      </c>
      <c r="D354" s="43" t="s">
        <v>18</v>
      </c>
      <c r="E354" s="39">
        <v>4.2</v>
      </c>
      <c r="F354" s="39" t="s">
        <v>19</v>
      </c>
      <c r="G354" s="39"/>
      <c r="H354" s="42">
        <f t="shared" si="36"/>
        <v>20000</v>
      </c>
      <c r="I354" s="13">
        <f t="shared" si="37"/>
        <v>-20000</v>
      </c>
      <c r="J354" s="14">
        <f t="shared" si="38"/>
        <v>1494200</v>
      </c>
    </row>
    <row r="355" spans="1:10">
      <c r="A355" s="11" t="s">
        <v>397</v>
      </c>
      <c r="B355" s="41">
        <v>45888</v>
      </c>
      <c r="C355" s="39" t="s">
        <v>1676</v>
      </c>
      <c r="D355" s="49" t="s">
        <v>1434</v>
      </c>
      <c r="E355" s="39">
        <v>7.25</v>
      </c>
      <c r="F355" s="39" t="s">
        <v>19</v>
      </c>
      <c r="G355" s="39"/>
      <c r="H355" s="42">
        <f t="shared" si="36"/>
        <v>20000</v>
      </c>
      <c r="I355" s="13">
        <f t="shared" si="37"/>
        <v>-20000</v>
      </c>
      <c r="J355" s="14">
        <f t="shared" si="38"/>
        <v>1474200</v>
      </c>
    </row>
    <row r="356" spans="1:10">
      <c r="A356" s="11" t="s">
        <v>398</v>
      </c>
      <c r="B356" s="41">
        <v>45888</v>
      </c>
      <c r="C356" s="39" t="s">
        <v>1676</v>
      </c>
      <c r="D356" s="49" t="s">
        <v>58</v>
      </c>
      <c r="E356" s="39">
        <v>2.02</v>
      </c>
      <c r="F356" s="39" t="s">
        <v>19</v>
      </c>
      <c r="G356" s="39"/>
      <c r="H356" s="42">
        <f t="shared" si="36"/>
        <v>20000</v>
      </c>
      <c r="I356" s="13">
        <f t="shared" si="37"/>
        <v>-20000</v>
      </c>
      <c r="J356" s="14">
        <f t="shared" si="38"/>
        <v>1454200</v>
      </c>
    </row>
    <row r="357" spans="1:10">
      <c r="A357" s="11" t="s">
        <v>399</v>
      </c>
      <c r="B357" s="41">
        <v>45888</v>
      </c>
      <c r="C357" s="39" t="s">
        <v>1677</v>
      </c>
      <c r="D357" s="49" t="s">
        <v>1434</v>
      </c>
      <c r="E357" s="39">
        <v>6.25</v>
      </c>
      <c r="F357" s="39" t="s">
        <v>19</v>
      </c>
      <c r="G357" s="39"/>
      <c r="H357" s="42">
        <f t="shared" si="36"/>
        <v>20000</v>
      </c>
      <c r="I357" s="13">
        <f t="shared" si="37"/>
        <v>-20000</v>
      </c>
      <c r="J357" s="14">
        <f t="shared" si="38"/>
        <v>1434200</v>
      </c>
    </row>
    <row r="358" spans="1:10">
      <c r="A358" s="11" t="s">
        <v>400</v>
      </c>
      <c r="B358" s="41">
        <v>45888</v>
      </c>
      <c r="C358" s="39" t="s">
        <v>1677</v>
      </c>
      <c r="D358" s="49" t="s">
        <v>58</v>
      </c>
      <c r="E358" s="39">
        <v>1.91</v>
      </c>
      <c r="F358" s="39" t="s">
        <v>19</v>
      </c>
      <c r="G358" s="39"/>
      <c r="H358" s="42">
        <f t="shared" si="36"/>
        <v>20000</v>
      </c>
      <c r="I358" s="13">
        <f t="shared" si="37"/>
        <v>-20000</v>
      </c>
      <c r="J358" s="14">
        <f t="shared" si="38"/>
        <v>1414200</v>
      </c>
    </row>
    <row r="359" spans="1:10">
      <c r="A359" s="11" t="s">
        <v>401</v>
      </c>
      <c r="B359" s="41">
        <v>45889</v>
      </c>
      <c r="C359" s="39" t="s">
        <v>1678</v>
      </c>
      <c r="D359" s="49" t="s">
        <v>23</v>
      </c>
      <c r="E359" s="39">
        <v>1.73</v>
      </c>
      <c r="F359" s="39" t="s">
        <v>16</v>
      </c>
      <c r="G359" s="39"/>
      <c r="H359" s="42">
        <f t="shared" si="36"/>
        <v>20000</v>
      </c>
      <c r="I359" s="13">
        <f t="shared" si="37"/>
        <v>14600</v>
      </c>
      <c r="J359" s="14">
        <f t="shared" si="38"/>
        <v>1428800</v>
      </c>
    </row>
    <row r="360" spans="1:10">
      <c r="A360" s="11" t="s">
        <v>402</v>
      </c>
      <c r="B360" s="41">
        <v>45889</v>
      </c>
      <c r="C360" s="39" t="s">
        <v>1679</v>
      </c>
      <c r="D360" s="49" t="s">
        <v>58</v>
      </c>
      <c r="E360" s="39">
        <v>1.82</v>
      </c>
      <c r="F360" s="39" t="s">
        <v>19</v>
      </c>
      <c r="G360" s="39"/>
      <c r="H360" s="42">
        <f t="shared" si="36"/>
        <v>20000</v>
      </c>
      <c r="I360" s="13">
        <f t="shared" si="37"/>
        <v>-20000</v>
      </c>
      <c r="J360" s="14">
        <f t="shared" si="38"/>
        <v>1408800</v>
      </c>
    </row>
    <row r="361" spans="1:10">
      <c r="A361" s="11" t="s">
        <v>403</v>
      </c>
      <c r="B361" s="41">
        <v>45889</v>
      </c>
      <c r="C361" s="39" t="s">
        <v>1680</v>
      </c>
      <c r="D361" s="49" t="s">
        <v>26</v>
      </c>
      <c r="E361" s="39">
        <v>1.85</v>
      </c>
      <c r="F361" s="39" t="s">
        <v>19</v>
      </c>
      <c r="G361" s="39"/>
      <c r="H361" s="42">
        <f t="shared" si="36"/>
        <v>20000</v>
      </c>
      <c r="I361" s="13">
        <f t="shared" si="37"/>
        <v>-20000</v>
      </c>
      <c r="J361" s="14">
        <f t="shared" si="38"/>
        <v>1388800</v>
      </c>
    </row>
    <row r="362" spans="1:10">
      <c r="A362" s="11" t="s">
        <v>404</v>
      </c>
      <c r="B362" s="41">
        <v>45889</v>
      </c>
      <c r="C362" s="39" t="s">
        <v>1681</v>
      </c>
      <c r="D362" s="49" t="s">
        <v>26</v>
      </c>
      <c r="E362" s="39">
        <v>1.67</v>
      </c>
      <c r="F362" s="39" t="s">
        <v>19</v>
      </c>
      <c r="G362" s="39"/>
      <c r="H362" s="42">
        <f t="shared" si="36"/>
        <v>20000</v>
      </c>
      <c r="I362" s="13">
        <f t="shared" si="37"/>
        <v>-20000</v>
      </c>
      <c r="J362" s="14">
        <f t="shared" si="38"/>
        <v>1368800</v>
      </c>
    </row>
    <row r="363" spans="1:10">
      <c r="A363" s="11" t="s">
        <v>405</v>
      </c>
      <c r="B363" s="41">
        <v>45889</v>
      </c>
      <c r="C363" s="39" t="s">
        <v>1681</v>
      </c>
      <c r="D363" s="49" t="s">
        <v>58</v>
      </c>
      <c r="E363" s="39">
        <v>2.63</v>
      </c>
      <c r="F363" s="39" t="s">
        <v>19</v>
      </c>
      <c r="G363" s="39"/>
      <c r="H363" s="42">
        <f t="shared" si="36"/>
        <v>20000</v>
      </c>
      <c r="I363" s="13">
        <f t="shared" si="37"/>
        <v>-20000</v>
      </c>
      <c r="J363" s="14">
        <f t="shared" si="38"/>
        <v>1348800</v>
      </c>
    </row>
    <row r="364" spans="1:10">
      <c r="A364" s="11" t="s">
        <v>406</v>
      </c>
      <c r="B364" s="41">
        <v>45889</v>
      </c>
      <c r="C364" s="39" t="s">
        <v>1682</v>
      </c>
      <c r="D364" s="49" t="s">
        <v>58</v>
      </c>
      <c r="E364" s="39">
        <v>2.13</v>
      </c>
      <c r="F364" s="39" t="s">
        <v>19</v>
      </c>
      <c r="G364" s="39"/>
      <c r="H364" s="42">
        <f t="shared" si="36"/>
        <v>20000</v>
      </c>
      <c r="I364" s="13">
        <f t="shared" si="37"/>
        <v>-20000</v>
      </c>
      <c r="J364" s="14">
        <f t="shared" si="38"/>
        <v>1328800</v>
      </c>
    </row>
    <row r="365" spans="1:10">
      <c r="A365" s="11" t="s">
        <v>407</v>
      </c>
      <c r="B365" s="41">
        <v>45889</v>
      </c>
      <c r="C365" s="39" t="s">
        <v>1682</v>
      </c>
      <c r="D365" s="49" t="s">
        <v>1434</v>
      </c>
      <c r="E365" s="39">
        <v>8</v>
      </c>
      <c r="F365" s="39" t="s">
        <v>19</v>
      </c>
      <c r="G365" s="39"/>
      <c r="H365" s="42">
        <f t="shared" si="36"/>
        <v>20000</v>
      </c>
      <c r="I365" s="13">
        <f t="shared" si="37"/>
        <v>-20000</v>
      </c>
      <c r="J365" s="14">
        <f t="shared" si="38"/>
        <v>1308800</v>
      </c>
    </row>
    <row r="366" spans="1:10">
      <c r="A366" s="11" t="s">
        <v>408</v>
      </c>
      <c r="B366" s="41">
        <v>45889</v>
      </c>
      <c r="C366" s="39" t="s">
        <v>1683</v>
      </c>
      <c r="D366" s="49" t="s">
        <v>1434</v>
      </c>
      <c r="E366" s="39">
        <v>12</v>
      </c>
      <c r="F366" s="39" t="s">
        <v>19</v>
      </c>
      <c r="G366" s="39"/>
      <c r="H366" s="42">
        <f t="shared" si="36"/>
        <v>20000</v>
      </c>
      <c r="I366" s="13">
        <f t="shared" si="37"/>
        <v>-20000</v>
      </c>
      <c r="J366" s="14">
        <f t="shared" si="38"/>
        <v>1288800</v>
      </c>
    </row>
    <row r="367" spans="1:10">
      <c r="A367" s="11" t="s">
        <v>409</v>
      </c>
      <c r="B367" s="41">
        <v>45889</v>
      </c>
      <c r="C367" s="39" t="s">
        <v>1683</v>
      </c>
      <c r="D367" s="49" t="s">
        <v>58</v>
      </c>
      <c r="E367" s="39">
        <v>2.57</v>
      </c>
      <c r="F367" s="39" t="s">
        <v>19</v>
      </c>
      <c r="G367" s="39"/>
      <c r="H367" s="42">
        <f t="shared" si="36"/>
        <v>20000</v>
      </c>
      <c r="I367" s="13">
        <f t="shared" si="37"/>
        <v>-20000</v>
      </c>
      <c r="J367" s="14">
        <f t="shared" si="38"/>
        <v>1268800</v>
      </c>
    </row>
    <row r="368" spans="1:10">
      <c r="A368" s="11" t="s">
        <v>410</v>
      </c>
      <c r="B368" s="41">
        <v>45889</v>
      </c>
      <c r="C368" s="39" t="s">
        <v>1684</v>
      </c>
      <c r="D368" s="49" t="s">
        <v>1434</v>
      </c>
      <c r="E368" s="39">
        <v>10.5</v>
      </c>
      <c r="F368" s="39" t="s">
        <v>19</v>
      </c>
      <c r="G368" s="39"/>
      <c r="H368" s="42">
        <f t="shared" si="36"/>
        <v>20000</v>
      </c>
      <c r="I368" s="13">
        <f t="shared" si="37"/>
        <v>-20000</v>
      </c>
      <c r="J368" s="14">
        <f t="shared" si="38"/>
        <v>1248800</v>
      </c>
    </row>
    <row r="369" spans="1:10">
      <c r="A369" s="11" t="s">
        <v>411</v>
      </c>
      <c r="B369" s="41">
        <v>45889</v>
      </c>
      <c r="C369" s="39" t="s">
        <v>1684</v>
      </c>
      <c r="D369" s="49" t="s">
        <v>58</v>
      </c>
      <c r="E369" s="39">
        <v>2.41</v>
      </c>
      <c r="F369" s="39" t="s">
        <v>16</v>
      </c>
      <c r="G369" s="39"/>
      <c r="H369" s="42">
        <f t="shared" si="36"/>
        <v>20000</v>
      </c>
      <c r="I369" s="13">
        <f t="shared" si="37"/>
        <v>28200.000000000004</v>
      </c>
      <c r="J369" s="14">
        <f t="shared" si="38"/>
        <v>1277000</v>
      </c>
    </row>
    <row r="370" spans="1:10">
      <c r="A370" s="11" t="s">
        <v>412</v>
      </c>
      <c r="B370" s="41">
        <v>45889</v>
      </c>
      <c r="C370" s="39" t="s">
        <v>1678</v>
      </c>
      <c r="D370" s="49" t="s">
        <v>1430</v>
      </c>
      <c r="E370" s="39">
        <v>1.81</v>
      </c>
      <c r="F370" s="39" t="s">
        <v>16</v>
      </c>
      <c r="G370" s="57">
        <v>1</v>
      </c>
      <c r="H370" s="42">
        <f t="shared" si="36"/>
        <v>20000</v>
      </c>
      <c r="I370" s="13">
        <f t="shared" si="37"/>
        <v>0</v>
      </c>
      <c r="J370" s="14">
        <f t="shared" si="38"/>
        <v>1277000</v>
      </c>
    </row>
    <row r="371" spans="1:10">
      <c r="A371" s="11" t="s">
        <v>413</v>
      </c>
      <c r="B371" s="41">
        <v>45889</v>
      </c>
      <c r="C371" s="39" t="s">
        <v>1678</v>
      </c>
      <c r="D371" s="49" t="s">
        <v>80</v>
      </c>
      <c r="E371" s="39">
        <v>2.8</v>
      </c>
      <c r="F371" s="39" t="s">
        <v>19</v>
      </c>
      <c r="G371" s="39"/>
      <c r="H371" s="42">
        <f t="shared" si="36"/>
        <v>20000</v>
      </c>
      <c r="I371" s="13">
        <f t="shared" si="37"/>
        <v>-20000</v>
      </c>
      <c r="J371" s="14">
        <f t="shared" si="38"/>
        <v>1257000</v>
      </c>
    </row>
    <row r="372" spans="1:10">
      <c r="A372" s="11" t="s">
        <v>414</v>
      </c>
      <c r="B372" s="41">
        <v>45889</v>
      </c>
      <c r="C372" s="39" t="s">
        <v>1685</v>
      </c>
      <c r="D372" s="43" t="s">
        <v>15</v>
      </c>
      <c r="E372" s="39">
        <v>1.79</v>
      </c>
      <c r="F372" s="39" t="s">
        <v>16</v>
      </c>
      <c r="G372" s="39"/>
      <c r="H372" s="42">
        <f t="shared" si="36"/>
        <v>20000</v>
      </c>
      <c r="I372" s="13">
        <f t="shared" si="37"/>
        <v>15800</v>
      </c>
      <c r="J372" s="14">
        <f t="shared" si="38"/>
        <v>1272800</v>
      </c>
    </row>
    <row r="373" spans="1:10">
      <c r="A373" s="11" t="s">
        <v>415</v>
      </c>
      <c r="B373" s="41">
        <v>45889</v>
      </c>
      <c r="C373" s="39" t="s">
        <v>1685</v>
      </c>
      <c r="D373" s="43" t="s">
        <v>18</v>
      </c>
      <c r="E373" s="39">
        <v>3.4</v>
      </c>
      <c r="F373" s="39" t="s">
        <v>16</v>
      </c>
      <c r="G373" s="39"/>
      <c r="H373" s="42">
        <f t="shared" si="36"/>
        <v>20000</v>
      </c>
      <c r="I373" s="13">
        <f t="shared" si="37"/>
        <v>48000</v>
      </c>
      <c r="J373" s="14">
        <f t="shared" si="38"/>
        <v>1320800</v>
      </c>
    </row>
    <row r="374" spans="1:10">
      <c r="A374" s="11" t="s">
        <v>416</v>
      </c>
      <c r="B374" s="41">
        <v>45889</v>
      </c>
      <c r="C374" s="39" t="s">
        <v>1685</v>
      </c>
      <c r="D374" s="49" t="s">
        <v>88</v>
      </c>
      <c r="E374" s="39">
        <v>2.59</v>
      </c>
      <c r="F374" s="39" t="s">
        <v>16</v>
      </c>
      <c r="G374" s="52">
        <v>2.2000000000000002</v>
      </c>
      <c r="H374" s="42">
        <f t="shared" si="36"/>
        <v>20000</v>
      </c>
      <c r="I374" s="13">
        <f t="shared" si="37"/>
        <v>24000.000000000004</v>
      </c>
      <c r="J374" s="14">
        <f t="shared" si="38"/>
        <v>1344800</v>
      </c>
    </row>
    <row r="375" spans="1:10">
      <c r="A375" s="11" t="s">
        <v>417</v>
      </c>
      <c r="B375" s="41">
        <v>45889</v>
      </c>
      <c r="C375" s="39" t="s">
        <v>1685</v>
      </c>
      <c r="D375" s="49" t="s">
        <v>80</v>
      </c>
      <c r="E375" s="39">
        <v>4.25</v>
      </c>
      <c r="F375" s="39" t="s">
        <v>16</v>
      </c>
      <c r="G375" s="52">
        <v>3.1</v>
      </c>
      <c r="H375" s="42">
        <f t="shared" si="36"/>
        <v>20000</v>
      </c>
      <c r="I375" s="13">
        <f t="shared" si="37"/>
        <v>42000</v>
      </c>
      <c r="J375" s="14">
        <f t="shared" si="38"/>
        <v>1386800</v>
      </c>
    </row>
    <row r="376" spans="1:10">
      <c r="A376" s="11" t="s">
        <v>418</v>
      </c>
      <c r="B376" s="41">
        <v>45889</v>
      </c>
      <c r="C376" s="39" t="s">
        <v>1686</v>
      </c>
      <c r="D376" s="43" t="s">
        <v>15</v>
      </c>
      <c r="E376" s="39">
        <v>2</v>
      </c>
      <c r="F376" s="39" t="s">
        <v>19</v>
      </c>
      <c r="G376" s="39"/>
      <c r="H376" s="42">
        <f t="shared" si="36"/>
        <v>20000</v>
      </c>
      <c r="I376" s="13">
        <f t="shared" si="37"/>
        <v>-20000</v>
      </c>
      <c r="J376" s="14">
        <f t="shared" si="38"/>
        <v>1366800</v>
      </c>
    </row>
    <row r="377" spans="1:10">
      <c r="A377" s="11" t="s">
        <v>419</v>
      </c>
      <c r="B377" s="41">
        <v>45889</v>
      </c>
      <c r="C377" s="39" t="s">
        <v>1686</v>
      </c>
      <c r="D377" s="43" t="s">
        <v>18</v>
      </c>
      <c r="E377" s="39">
        <v>3.95</v>
      </c>
      <c r="F377" s="39" t="s">
        <v>19</v>
      </c>
      <c r="G377" s="39"/>
      <c r="H377" s="42">
        <f t="shared" si="36"/>
        <v>20000</v>
      </c>
      <c r="I377" s="13">
        <f t="shared" si="37"/>
        <v>-20000</v>
      </c>
      <c r="J377" s="14">
        <f t="shared" si="38"/>
        <v>1346800</v>
      </c>
    </row>
    <row r="378" spans="1:10">
      <c r="A378" s="11" t="s">
        <v>420</v>
      </c>
      <c r="B378" s="41">
        <v>45889</v>
      </c>
      <c r="C378" s="39" t="s">
        <v>1686</v>
      </c>
      <c r="D378" s="49" t="s">
        <v>88</v>
      </c>
      <c r="E378" s="39">
        <v>3.15</v>
      </c>
      <c r="F378" s="39" t="s">
        <v>19</v>
      </c>
      <c r="G378" s="39"/>
      <c r="H378" s="42">
        <f t="shared" si="36"/>
        <v>20000</v>
      </c>
      <c r="I378" s="13">
        <f t="shared" si="37"/>
        <v>-20000</v>
      </c>
      <c r="J378" s="14">
        <f t="shared" si="38"/>
        <v>1326800</v>
      </c>
    </row>
    <row r="379" spans="1:10" ht="15" thickBot="1">
      <c r="A379" s="11" t="s">
        <v>421</v>
      </c>
      <c r="B379" s="54">
        <v>45889</v>
      </c>
      <c r="C379" s="40" t="s">
        <v>1686</v>
      </c>
      <c r="D379" s="50" t="s">
        <v>80</v>
      </c>
      <c r="E379" s="40">
        <v>5.25</v>
      </c>
      <c r="F379" s="40" t="s">
        <v>19</v>
      </c>
      <c r="G379" s="40"/>
      <c r="H379" s="42">
        <f t="shared" si="36"/>
        <v>20000</v>
      </c>
      <c r="I379" s="13">
        <f t="shared" si="37"/>
        <v>-20000</v>
      </c>
      <c r="J379" s="14">
        <f t="shared" si="38"/>
        <v>1306800</v>
      </c>
    </row>
    <row r="380" spans="1:10" ht="15" thickTop="1">
      <c r="A380" s="11" t="s">
        <v>422</v>
      </c>
      <c r="B380" s="41">
        <v>45890</v>
      </c>
      <c r="C380" s="39" t="s">
        <v>1687</v>
      </c>
      <c r="D380" s="49" t="s">
        <v>26</v>
      </c>
      <c r="E380" s="39">
        <v>1.79</v>
      </c>
      <c r="F380" s="39" t="s">
        <v>16</v>
      </c>
      <c r="G380" s="39"/>
      <c r="H380" s="42">
        <f t="shared" si="36"/>
        <v>20000</v>
      </c>
      <c r="I380" s="13">
        <f t="shared" si="37"/>
        <v>15800</v>
      </c>
      <c r="J380" s="14">
        <f t="shared" si="38"/>
        <v>1322600</v>
      </c>
    </row>
    <row r="381" spans="1:10">
      <c r="A381" s="11" t="s">
        <v>423</v>
      </c>
      <c r="B381" s="41">
        <v>45890</v>
      </c>
      <c r="C381" s="39" t="s">
        <v>1688</v>
      </c>
      <c r="D381" s="49" t="s">
        <v>26</v>
      </c>
      <c r="E381" s="39">
        <v>2.0499999999999998</v>
      </c>
      <c r="F381" s="39" t="s">
        <v>19</v>
      </c>
      <c r="G381" s="39"/>
      <c r="H381" s="42">
        <f t="shared" si="36"/>
        <v>20000</v>
      </c>
      <c r="I381" s="13">
        <f t="shared" si="37"/>
        <v>-20000</v>
      </c>
      <c r="J381" s="14">
        <f t="shared" si="38"/>
        <v>1302600</v>
      </c>
    </row>
    <row r="382" spans="1:10">
      <c r="A382" s="11" t="s">
        <v>424</v>
      </c>
      <c r="B382" s="41">
        <v>45890</v>
      </c>
      <c r="C382" s="39" t="s">
        <v>1689</v>
      </c>
      <c r="D382" s="49" t="s">
        <v>26</v>
      </c>
      <c r="E382" s="39">
        <v>1.76</v>
      </c>
      <c r="F382" s="39" t="s">
        <v>16</v>
      </c>
      <c r="G382" s="39"/>
      <c r="H382" s="42">
        <f t="shared" si="36"/>
        <v>20000</v>
      </c>
      <c r="I382" s="13">
        <f t="shared" si="37"/>
        <v>15200</v>
      </c>
      <c r="J382" s="14">
        <f t="shared" si="38"/>
        <v>1317800</v>
      </c>
    </row>
    <row r="383" spans="1:10">
      <c r="A383" s="11" t="s">
        <v>425</v>
      </c>
      <c r="B383" s="41">
        <v>45890</v>
      </c>
      <c r="C383" s="39" t="s">
        <v>1689</v>
      </c>
      <c r="D383" s="49" t="s">
        <v>58</v>
      </c>
      <c r="E383" s="39">
        <v>2.82</v>
      </c>
      <c r="F383" s="39" t="s">
        <v>19</v>
      </c>
      <c r="G383" s="39"/>
      <c r="H383" s="42">
        <f t="shared" si="36"/>
        <v>20000</v>
      </c>
      <c r="I383" s="13">
        <f t="shared" si="37"/>
        <v>-20000</v>
      </c>
      <c r="J383" s="14">
        <f t="shared" si="38"/>
        <v>1297800</v>
      </c>
    </row>
    <row r="384" spans="1:10">
      <c r="A384" s="11" t="s">
        <v>426</v>
      </c>
      <c r="B384" s="41">
        <v>45890</v>
      </c>
      <c r="C384" s="39" t="s">
        <v>1689</v>
      </c>
      <c r="D384" s="43" t="s">
        <v>15</v>
      </c>
      <c r="E384" s="39">
        <v>2.5099999999999998</v>
      </c>
      <c r="F384" s="39" t="s">
        <v>19</v>
      </c>
      <c r="G384" s="39"/>
      <c r="H384" s="42">
        <f t="shared" si="36"/>
        <v>20000</v>
      </c>
      <c r="I384" s="13">
        <f t="shared" si="37"/>
        <v>-20000</v>
      </c>
      <c r="J384" s="14">
        <f t="shared" si="38"/>
        <v>1277800</v>
      </c>
    </row>
    <row r="385" spans="1:10">
      <c r="A385" s="11" t="s">
        <v>427</v>
      </c>
      <c r="B385" s="41">
        <v>45890</v>
      </c>
      <c r="C385" s="39" t="s">
        <v>1690</v>
      </c>
      <c r="D385" s="49" t="s">
        <v>26</v>
      </c>
      <c r="E385" s="39">
        <v>1.72</v>
      </c>
      <c r="F385" s="39" t="s">
        <v>16</v>
      </c>
      <c r="G385" s="39"/>
      <c r="H385" s="42">
        <f t="shared" si="36"/>
        <v>20000</v>
      </c>
      <c r="I385" s="13">
        <f t="shared" si="37"/>
        <v>14400</v>
      </c>
      <c r="J385" s="14">
        <f t="shared" si="38"/>
        <v>1292200</v>
      </c>
    </row>
    <row r="386" spans="1:10">
      <c r="A386" s="11" t="s">
        <v>428</v>
      </c>
      <c r="B386" s="41">
        <v>45890</v>
      </c>
      <c r="C386" s="39" t="s">
        <v>1691</v>
      </c>
      <c r="D386" s="49" t="s">
        <v>23</v>
      </c>
      <c r="E386" s="39">
        <v>1.69</v>
      </c>
      <c r="F386" s="39" t="s">
        <v>19</v>
      </c>
      <c r="G386" s="39"/>
      <c r="H386" s="42">
        <f t="shared" si="36"/>
        <v>20000</v>
      </c>
      <c r="I386" s="13">
        <f t="shared" si="37"/>
        <v>-20000</v>
      </c>
      <c r="J386" s="14">
        <f t="shared" si="38"/>
        <v>1272200</v>
      </c>
    </row>
    <row r="387" spans="1:10">
      <c r="A387" s="11" t="s">
        <v>429</v>
      </c>
      <c r="B387" s="41">
        <v>45890</v>
      </c>
      <c r="C387" s="39" t="s">
        <v>1692</v>
      </c>
      <c r="D387" s="49" t="s">
        <v>21</v>
      </c>
      <c r="E387" s="39">
        <v>1.68</v>
      </c>
      <c r="F387" s="39" t="s">
        <v>19</v>
      </c>
      <c r="G387" s="39"/>
      <c r="H387" s="42">
        <f t="shared" si="36"/>
        <v>20000</v>
      </c>
      <c r="I387" s="13">
        <f t="shared" si="37"/>
        <v>-20000</v>
      </c>
      <c r="J387" s="14">
        <f t="shared" si="38"/>
        <v>1252200</v>
      </c>
    </row>
    <row r="388" spans="1:10">
      <c r="A388" s="11" t="s">
        <v>430</v>
      </c>
      <c r="B388" s="41">
        <v>45890</v>
      </c>
      <c r="C388" s="39" t="s">
        <v>1693</v>
      </c>
      <c r="D388" s="49" t="s">
        <v>23</v>
      </c>
      <c r="E388" s="39">
        <v>1.92</v>
      </c>
      <c r="F388" s="39" t="s">
        <v>19</v>
      </c>
      <c r="G388" s="39"/>
      <c r="H388" s="42">
        <f t="shared" si="36"/>
        <v>20000</v>
      </c>
      <c r="I388" s="13">
        <f t="shared" si="37"/>
        <v>-20000</v>
      </c>
      <c r="J388" s="14">
        <f t="shared" si="38"/>
        <v>1232200</v>
      </c>
    </row>
    <row r="389" spans="1:10">
      <c r="A389" s="11" t="s">
        <v>431</v>
      </c>
      <c r="B389" s="41">
        <v>45890</v>
      </c>
      <c r="C389" s="39" t="s">
        <v>1693</v>
      </c>
      <c r="D389" s="49" t="s">
        <v>58</v>
      </c>
      <c r="E389" s="39">
        <v>2.36</v>
      </c>
      <c r="F389" s="39" t="s">
        <v>19</v>
      </c>
      <c r="G389" s="39"/>
      <c r="H389" s="42">
        <f t="shared" ref="H389:H452" si="39">$C$3</f>
        <v>20000</v>
      </c>
      <c r="I389" s="13">
        <f t="shared" ref="I389:I452" si="40">IF(G389&lt;&gt;"",IF(F389="nyertes",(G389-1)*H389,H389*(-1)),IF(F389="nyertes",(E389-1)*H389,H389*(-1)))</f>
        <v>-20000</v>
      </c>
      <c r="J389" s="14">
        <f t="shared" si="38"/>
        <v>1212200</v>
      </c>
    </row>
    <row r="390" spans="1:10">
      <c r="A390" s="11" t="s">
        <v>432</v>
      </c>
      <c r="B390" s="41">
        <v>45890</v>
      </c>
      <c r="C390" s="39" t="s">
        <v>1693</v>
      </c>
      <c r="D390" s="43" t="s">
        <v>15</v>
      </c>
      <c r="E390" s="39">
        <v>2.2999999999999998</v>
      </c>
      <c r="F390" s="39" t="s">
        <v>19</v>
      </c>
      <c r="G390" s="39"/>
      <c r="H390" s="42">
        <f t="shared" si="39"/>
        <v>20000</v>
      </c>
      <c r="I390" s="13">
        <f t="shared" si="40"/>
        <v>-20000</v>
      </c>
      <c r="J390" s="14">
        <f t="shared" ref="J390:J453" si="41">J389+I390</f>
        <v>1192200</v>
      </c>
    </row>
    <row r="391" spans="1:10">
      <c r="A391" s="11" t="s">
        <v>433</v>
      </c>
      <c r="B391" s="41">
        <v>45890</v>
      </c>
      <c r="C391" s="39" t="s">
        <v>1694</v>
      </c>
      <c r="D391" s="49" t="s">
        <v>23</v>
      </c>
      <c r="E391" s="39">
        <v>1.69</v>
      </c>
      <c r="F391" s="39" t="s">
        <v>16</v>
      </c>
      <c r="G391" s="57">
        <v>1</v>
      </c>
      <c r="H391" s="42">
        <f t="shared" si="39"/>
        <v>20000</v>
      </c>
      <c r="I391" s="13">
        <f t="shared" si="40"/>
        <v>0</v>
      </c>
      <c r="J391" s="14">
        <f t="shared" si="41"/>
        <v>1192200</v>
      </c>
    </row>
    <row r="392" spans="1:10">
      <c r="A392" s="11" t="s">
        <v>434</v>
      </c>
      <c r="B392" s="41">
        <v>45890</v>
      </c>
      <c r="C392" s="39" t="s">
        <v>1695</v>
      </c>
      <c r="D392" s="49" t="s">
        <v>23</v>
      </c>
      <c r="E392" s="39">
        <v>1.92</v>
      </c>
      <c r="F392" s="39" t="s">
        <v>16</v>
      </c>
      <c r="G392" s="39"/>
      <c r="H392" s="42">
        <f t="shared" si="39"/>
        <v>20000</v>
      </c>
      <c r="I392" s="13">
        <f t="shared" si="40"/>
        <v>18400</v>
      </c>
      <c r="J392" s="14">
        <f t="shared" si="41"/>
        <v>1210600</v>
      </c>
    </row>
    <row r="393" spans="1:10">
      <c r="A393" s="11" t="s">
        <v>435</v>
      </c>
      <c r="B393" s="41">
        <v>45890</v>
      </c>
      <c r="C393" s="39" t="s">
        <v>1695</v>
      </c>
      <c r="D393" s="49" t="s">
        <v>58</v>
      </c>
      <c r="E393" s="39">
        <v>2.36</v>
      </c>
      <c r="F393" s="39" t="s">
        <v>16</v>
      </c>
      <c r="G393" s="39"/>
      <c r="H393" s="42">
        <f t="shared" si="39"/>
        <v>20000</v>
      </c>
      <c r="I393" s="13">
        <f t="shared" si="40"/>
        <v>27199.999999999996</v>
      </c>
      <c r="J393" s="14">
        <f t="shared" si="41"/>
        <v>1237800</v>
      </c>
    </row>
    <row r="394" spans="1:10">
      <c r="A394" s="11" t="s">
        <v>436</v>
      </c>
      <c r="B394" s="41">
        <v>45890</v>
      </c>
      <c r="C394" s="39" t="s">
        <v>1696</v>
      </c>
      <c r="D394" s="49" t="s">
        <v>26</v>
      </c>
      <c r="E394" s="39">
        <v>2.06</v>
      </c>
      <c r="F394" s="39" t="s">
        <v>19</v>
      </c>
      <c r="G394" s="39"/>
      <c r="H394" s="42">
        <f t="shared" si="39"/>
        <v>20000</v>
      </c>
      <c r="I394" s="13">
        <f t="shared" si="40"/>
        <v>-20000</v>
      </c>
      <c r="J394" s="14">
        <f t="shared" si="41"/>
        <v>1217800</v>
      </c>
    </row>
    <row r="395" spans="1:10">
      <c r="A395" s="11" t="s">
        <v>437</v>
      </c>
      <c r="B395" s="41">
        <v>45890</v>
      </c>
      <c r="C395" s="39" t="s">
        <v>1696</v>
      </c>
      <c r="D395" s="49" t="s">
        <v>23</v>
      </c>
      <c r="E395" s="39">
        <v>2.94</v>
      </c>
      <c r="F395" s="39" t="s">
        <v>19</v>
      </c>
      <c r="G395" s="39"/>
      <c r="H395" s="42">
        <f t="shared" si="39"/>
        <v>20000</v>
      </c>
      <c r="I395" s="13">
        <f t="shared" si="40"/>
        <v>-20000</v>
      </c>
      <c r="J395" s="14">
        <f t="shared" si="41"/>
        <v>1197800</v>
      </c>
    </row>
    <row r="396" spans="1:10">
      <c r="A396" s="11" t="s">
        <v>438</v>
      </c>
      <c r="B396" s="41">
        <v>45890</v>
      </c>
      <c r="C396" s="39" t="s">
        <v>1696</v>
      </c>
      <c r="D396" s="43" t="s">
        <v>15</v>
      </c>
      <c r="E396" s="39">
        <v>2.98</v>
      </c>
      <c r="F396" s="39" t="s">
        <v>19</v>
      </c>
      <c r="G396" s="39"/>
      <c r="H396" s="42">
        <f t="shared" si="39"/>
        <v>20000</v>
      </c>
      <c r="I396" s="13">
        <f t="shared" si="40"/>
        <v>-20000</v>
      </c>
      <c r="J396" s="14">
        <f t="shared" si="41"/>
        <v>1177800</v>
      </c>
    </row>
    <row r="397" spans="1:10">
      <c r="A397" s="11" t="s">
        <v>439</v>
      </c>
      <c r="B397" s="41">
        <v>45890</v>
      </c>
      <c r="C397" s="39" t="s">
        <v>1697</v>
      </c>
      <c r="D397" s="49" t="s">
        <v>58</v>
      </c>
      <c r="E397" s="39">
        <v>1.86</v>
      </c>
      <c r="F397" s="39" t="s">
        <v>19</v>
      </c>
      <c r="G397" s="39"/>
      <c r="H397" s="51">
        <f>$C$3*2</f>
        <v>40000</v>
      </c>
      <c r="I397" s="13">
        <f t="shared" si="40"/>
        <v>-40000</v>
      </c>
      <c r="J397" s="14">
        <f t="shared" si="41"/>
        <v>1137800</v>
      </c>
    </row>
    <row r="398" spans="1:10">
      <c r="A398" s="11" t="s">
        <v>440</v>
      </c>
      <c r="B398" s="41">
        <v>45890</v>
      </c>
      <c r="C398" s="39" t="s">
        <v>1697</v>
      </c>
      <c r="D398" s="49" t="s">
        <v>1433</v>
      </c>
      <c r="E398" s="39">
        <v>2.4</v>
      </c>
      <c r="F398" s="39" t="s">
        <v>19</v>
      </c>
      <c r="G398" s="39"/>
      <c r="H398" s="51">
        <f t="shared" ref="H398:H399" si="42">$C$3*2</f>
        <v>40000</v>
      </c>
      <c r="I398" s="13">
        <f t="shared" si="40"/>
        <v>-40000</v>
      </c>
      <c r="J398" s="14">
        <f t="shared" si="41"/>
        <v>1097800</v>
      </c>
    </row>
    <row r="399" spans="1:10" ht="15" thickBot="1">
      <c r="A399" s="11" t="s">
        <v>441</v>
      </c>
      <c r="B399" s="54">
        <v>45890</v>
      </c>
      <c r="C399" s="40" t="s">
        <v>1697</v>
      </c>
      <c r="D399" s="50" t="s">
        <v>115</v>
      </c>
      <c r="E399" s="40">
        <v>4.1500000000000004</v>
      </c>
      <c r="F399" s="40" t="s">
        <v>19</v>
      </c>
      <c r="G399" s="40"/>
      <c r="H399" s="51">
        <f t="shared" si="42"/>
        <v>40000</v>
      </c>
      <c r="I399" s="13">
        <f t="shared" si="40"/>
        <v>-40000</v>
      </c>
      <c r="J399" s="14">
        <f t="shared" si="41"/>
        <v>1057800</v>
      </c>
    </row>
    <row r="400" spans="1:10" ht="15" thickTop="1">
      <c r="A400" s="11" t="s">
        <v>442</v>
      </c>
      <c r="B400" s="41">
        <v>45892</v>
      </c>
      <c r="C400" s="39" t="s">
        <v>1698</v>
      </c>
      <c r="D400" s="49" t="s">
        <v>26</v>
      </c>
      <c r="E400" s="39">
        <v>2.09</v>
      </c>
      <c r="F400" s="39" t="s">
        <v>16</v>
      </c>
      <c r="G400" s="39"/>
      <c r="H400" s="42">
        <f t="shared" si="39"/>
        <v>20000</v>
      </c>
      <c r="I400" s="13">
        <f t="shared" si="40"/>
        <v>21799.999999999996</v>
      </c>
      <c r="J400" s="14">
        <f t="shared" si="41"/>
        <v>1079600</v>
      </c>
    </row>
    <row r="401" spans="1:10">
      <c r="A401" s="11" t="s">
        <v>443</v>
      </c>
      <c r="B401" s="41">
        <v>45892</v>
      </c>
      <c r="C401" s="39" t="s">
        <v>1699</v>
      </c>
      <c r="D401" s="49" t="s">
        <v>26</v>
      </c>
      <c r="E401" s="39">
        <v>1.75</v>
      </c>
      <c r="F401" s="39" t="s">
        <v>16</v>
      </c>
      <c r="G401" s="39"/>
      <c r="H401" s="42">
        <f t="shared" si="39"/>
        <v>20000</v>
      </c>
      <c r="I401" s="13">
        <f t="shared" si="40"/>
        <v>15000</v>
      </c>
      <c r="J401" s="14">
        <f t="shared" si="41"/>
        <v>1094600</v>
      </c>
    </row>
    <row r="402" spans="1:10">
      <c r="A402" s="11" t="s">
        <v>444</v>
      </c>
      <c r="B402" s="41">
        <v>45892</v>
      </c>
      <c r="C402" s="39" t="s">
        <v>1700</v>
      </c>
      <c r="D402" s="49" t="s">
        <v>26</v>
      </c>
      <c r="E402" s="39">
        <v>1.85</v>
      </c>
      <c r="F402" s="39" t="s">
        <v>19</v>
      </c>
      <c r="G402" s="39"/>
      <c r="H402" s="42">
        <f t="shared" si="39"/>
        <v>20000</v>
      </c>
      <c r="I402" s="13">
        <f t="shared" si="40"/>
        <v>-20000</v>
      </c>
      <c r="J402" s="14">
        <f t="shared" si="41"/>
        <v>1074600</v>
      </c>
    </row>
    <row r="403" spans="1:10">
      <c r="A403" s="11" t="s">
        <v>445</v>
      </c>
      <c r="B403" s="41">
        <v>45892</v>
      </c>
      <c r="C403" s="39" t="s">
        <v>1701</v>
      </c>
      <c r="D403" s="49" t="s">
        <v>58</v>
      </c>
      <c r="E403" s="39">
        <v>2.6</v>
      </c>
      <c r="F403" s="39" t="s">
        <v>16</v>
      </c>
      <c r="G403" s="39"/>
      <c r="H403" s="42">
        <f t="shared" si="39"/>
        <v>20000</v>
      </c>
      <c r="I403" s="13">
        <f t="shared" si="40"/>
        <v>32000</v>
      </c>
      <c r="J403" s="14">
        <f t="shared" si="41"/>
        <v>1106600</v>
      </c>
    </row>
    <row r="404" spans="1:10">
      <c r="A404" s="11" t="s">
        <v>446</v>
      </c>
      <c r="B404" s="41">
        <v>45892</v>
      </c>
      <c r="C404" s="39" t="s">
        <v>1701</v>
      </c>
      <c r="D404" s="49" t="s">
        <v>88</v>
      </c>
      <c r="E404" s="39">
        <v>4.3</v>
      </c>
      <c r="F404" s="39" t="s">
        <v>16</v>
      </c>
      <c r="G404" s="39"/>
      <c r="H404" s="42">
        <f t="shared" si="39"/>
        <v>20000</v>
      </c>
      <c r="I404" s="13">
        <f t="shared" si="40"/>
        <v>66000</v>
      </c>
      <c r="J404" s="14">
        <f t="shared" si="41"/>
        <v>1172600</v>
      </c>
    </row>
    <row r="405" spans="1:10">
      <c r="A405" s="11" t="s">
        <v>447</v>
      </c>
      <c r="B405" s="41">
        <v>45892</v>
      </c>
      <c r="C405" s="39" t="s">
        <v>1702</v>
      </c>
      <c r="D405" s="49" t="s">
        <v>26</v>
      </c>
      <c r="E405" s="39">
        <v>1.81</v>
      </c>
      <c r="F405" s="39" t="s">
        <v>19</v>
      </c>
      <c r="G405" s="39"/>
      <c r="H405" s="42">
        <f t="shared" si="39"/>
        <v>20000</v>
      </c>
      <c r="I405" s="13">
        <f t="shared" si="40"/>
        <v>-20000</v>
      </c>
      <c r="J405" s="14">
        <f t="shared" si="41"/>
        <v>1152600</v>
      </c>
    </row>
    <row r="406" spans="1:10">
      <c r="A406" s="11" t="s">
        <v>448</v>
      </c>
      <c r="B406" s="41">
        <v>45892</v>
      </c>
      <c r="C406" s="39" t="s">
        <v>1703</v>
      </c>
      <c r="D406" s="49" t="s">
        <v>88</v>
      </c>
      <c r="E406" s="39">
        <v>3.6</v>
      </c>
      <c r="F406" s="39" t="s">
        <v>19</v>
      </c>
      <c r="G406" s="39"/>
      <c r="H406" s="42">
        <f t="shared" si="39"/>
        <v>20000</v>
      </c>
      <c r="I406" s="13">
        <f t="shared" si="40"/>
        <v>-20000</v>
      </c>
      <c r="J406" s="14">
        <f t="shared" si="41"/>
        <v>1132600</v>
      </c>
    </row>
    <row r="407" spans="1:10">
      <c r="A407" s="11" t="s">
        <v>449</v>
      </c>
      <c r="B407" s="41">
        <v>45892</v>
      </c>
      <c r="C407" s="39" t="s">
        <v>1703</v>
      </c>
      <c r="D407" s="49" t="s">
        <v>58</v>
      </c>
      <c r="E407" s="39">
        <v>2.2200000000000002</v>
      </c>
      <c r="F407" s="39" t="s">
        <v>19</v>
      </c>
      <c r="G407" s="39"/>
      <c r="H407" s="42">
        <f t="shared" si="39"/>
        <v>20000</v>
      </c>
      <c r="I407" s="13">
        <f t="shared" si="40"/>
        <v>-20000</v>
      </c>
      <c r="J407" s="14">
        <f t="shared" si="41"/>
        <v>1112600</v>
      </c>
    </row>
    <row r="408" spans="1:10">
      <c r="A408" s="11" t="s">
        <v>450</v>
      </c>
      <c r="B408" s="41">
        <v>45892</v>
      </c>
      <c r="C408" s="39" t="s">
        <v>1704</v>
      </c>
      <c r="D408" s="49" t="s">
        <v>58</v>
      </c>
      <c r="E408" s="39">
        <v>1.99</v>
      </c>
      <c r="F408" s="39" t="s">
        <v>19</v>
      </c>
      <c r="G408" s="39"/>
      <c r="H408" s="42">
        <f t="shared" si="39"/>
        <v>20000</v>
      </c>
      <c r="I408" s="13">
        <f t="shared" si="40"/>
        <v>-20000</v>
      </c>
      <c r="J408" s="14">
        <f t="shared" si="41"/>
        <v>1092600</v>
      </c>
    </row>
    <row r="409" spans="1:10">
      <c r="A409" s="11" t="s">
        <v>451</v>
      </c>
      <c r="B409" s="41">
        <v>45892</v>
      </c>
      <c r="C409" s="39" t="s">
        <v>1705</v>
      </c>
      <c r="D409" s="49" t="s">
        <v>23</v>
      </c>
      <c r="E409" s="39">
        <v>1.83</v>
      </c>
      <c r="F409" s="39" t="s">
        <v>16</v>
      </c>
      <c r="G409" s="57">
        <v>1</v>
      </c>
      <c r="H409" s="42">
        <f t="shared" si="39"/>
        <v>20000</v>
      </c>
      <c r="I409" s="13">
        <f t="shared" si="40"/>
        <v>0</v>
      </c>
      <c r="J409" s="14">
        <f t="shared" si="41"/>
        <v>1092600</v>
      </c>
    </row>
    <row r="410" spans="1:10">
      <c r="A410" s="11" t="s">
        <v>452</v>
      </c>
      <c r="B410" s="41">
        <v>45892</v>
      </c>
      <c r="C410" s="39" t="s">
        <v>1706</v>
      </c>
      <c r="D410" s="49" t="s">
        <v>1434</v>
      </c>
      <c r="E410" s="39">
        <v>11</v>
      </c>
      <c r="F410" s="39" t="s">
        <v>19</v>
      </c>
      <c r="G410" s="39"/>
      <c r="H410" s="42">
        <f t="shared" si="39"/>
        <v>20000</v>
      </c>
      <c r="I410" s="13">
        <f t="shared" si="40"/>
        <v>-20000</v>
      </c>
      <c r="J410" s="14">
        <f t="shared" si="41"/>
        <v>1072600</v>
      </c>
    </row>
    <row r="411" spans="1:10">
      <c r="A411" s="11" t="s">
        <v>453</v>
      </c>
      <c r="B411" s="41">
        <v>45892</v>
      </c>
      <c r="C411" s="39" t="s">
        <v>1706</v>
      </c>
      <c r="D411" s="49" t="s">
        <v>21</v>
      </c>
      <c r="E411" s="39">
        <v>1.76</v>
      </c>
      <c r="F411" s="39" t="s">
        <v>19</v>
      </c>
      <c r="G411" s="39"/>
      <c r="H411" s="42">
        <f t="shared" si="39"/>
        <v>20000</v>
      </c>
      <c r="I411" s="13">
        <f t="shared" si="40"/>
        <v>-20000</v>
      </c>
      <c r="J411" s="14">
        <f t="shared" si="41"/>
        <v>1052600</v>
      </c>
    </row>
    <row r="412" spans="1:10">
      <c r="A412" s="11" t="s">
        <v>454</v>
      </c>
      <c r="B412" s="41">
        <v>45892</v>
      </c>
      <c r="C412" s="39" t="s">
        <v>1707</v>
      </c>
      <c r="D412" s="49" t="s">
        <v>1434</v>
      </c>
      <c r="E412" s="39">
        <v>11</v>
      </c>
      <c r="F412" s="39" t="s">
        <v>19</v>
      </c>
      <c r="G412" s="39"/>
      <c r="H412" s="42">
        <f t="shared" si="39"/>
        <v>20000</v>
      </c>
      <c r="I412" s="13">
        <f t="shared" si="40"/>
        <v>-20000</v>
      </c>
      <c r="J412" s="14">
        <f t="shared" si="41"/>
        <v>1032600</v>
      </c>
    </row>
    <row r="413" spans="1:10">
      <c r="A413" s="11" t="s">
        <v>455</v>
      </c>
      <c r="B413" s="41">
        <v>45892</v>
      </c>
      <c r="C413" s="39" t="s">
        <v>1707</v>
      </c>
      <c r="D413" s="49" t="s">
        <v>26</v>
      </c>
      <c r="E413" s="39">
        <v>1.61</v>
      </c>
      <c r="F413" s="39" t="s">
        <v>19</v>
      </c>
      <c r="G413" s="39"/>
      <c r="H413" s="42">
        <f t="shared" si="39"/>
        <v>20000</v>
      </c>
      <c r="I413" s="13">
        <f t="shared" si="40"/>
        <v>-20000</v>
      </c>
      <c r="J413" s="14">
        <f t="shared" si="41"/>
        <v>1012600</v>
      </c>
    </row>
    <row r="414" spans="1:10">
      <c r="A414" s="11" t="s">
        <v>456</v>
      </c>
      <c r="B414" s="41">
        <v>45892</v>
      </c>
      <c r="C414" s="39" t="s">
        <v>1708</v>
      </c>
      <c r="D414" s="49" t="s">
        <v>1434</v>
      </c>
      <c r="E414" s="39">
        <v>10</v>
      </c>
      <c r="F414" s="39" t="s">
        <v>19</v>
      </c>
      <c r="G414" s="39"/>
      <c r="H414" s="42">
        <f t="shared" si="39"/>
        <v>20000</v>
      </c>
      <c r="I414" s="13">
        <f t="shared" si="40"/>
        <v>-20000</v>
      </c>
      <c r="J414" s="14">
        <f t="shared" si="41"/>
        <v>992600</v>
      </c>
    </row>
    <row r="415" spans="1:10">
      <c r="A415" s="11" t="s">
        <v>457</v>
      </c>
      <c r="B415" s="41">
        <v>45892</v>
      </c>
      <c r="C415" s="39" t="s">
        <v>1708</v>
      </c>
      <c r="D415" s="49" t="s">
        <v>58</v>
      </c>
      <c r="E415" s="39">
        <v>2.34</v>
      </c>
      <c r="F415" s="39" t="s">
        <v>19</v>
      </c>
      <c r="G415" s="39"/>
      <c r="H415" s="42">
        <f t="shared" si="39"/>
        <v>20000</v>
      </c>
      <c r="I415" s="13">
        <f t="shared" si="40"/>
        <v>-20000</v>
      </c>
      <c r="J415" s="14">
        <f t="shared" si="41"/>
        <v>972600</v>
      </c>
    </row>
    <row r="416" spans="1:10">
      <c r="A416" s="11" t="s">
        <v>458</v>
      </c>
      <c r="B416" s="41">
        <v>45892</v>
      </c>
      <c r="C416" s="39" t="s">
        <v>1709</v>
      </c>
      <c r="D416" s="49" t="s">
        <v>1434</v>
      </c>
      <c r="E416" s="39">
        <v>9</v>
      </c>
      <c r="F416" s="39" t="s">
        <v>19</v>
      </c>
      <c r="G416" s="39"/>
      <c r="H416" s="42">
        <f t="shared" si="39"/>
        <v>20000</v>
      </c>
      <c r="I416" s="13">
        <f t="shared" si="40"/>
        <v>-20000</v>
      </c>
      <c r="J416" s="14">
        <f t="shared" si="41"/>
        <v>952600</v>
      </c>
    </row>
    <row r="417" spans="1:10">
      <c r="A417" s="11" t="s">
        <v>459</v>
      </c>
      <c r="B417" s="41">
        <v>45892</v>
      </c>
      <c r="C417" s="39" t="s">
        <v>1709</v>
      </c>
      <c r="D417" s="49" t="s">
        <v>58</v>
      </c>
      <c r="E417" s="39">
        <v>2.25</v>
      </c>
      <c r="F417" s="39" t="s">
        <v>16</v>
      </c>
      <c r="G417" s="39"/>
      <c r="H417" s="42">
        <f t="shared" si="39"/>
        <v>20000</v>
      </c>
      <c r="I417" s="13">
        <f t="shared" si="40"/>
        <v>25000</v>
      </c>
      <c r="J417" s="14">
        <f t="shared" si="41"/>
        <v>977600</v>
      </c>
    </row>
    <row r="418" spans="1:10">
      <c r="A418" s="11" t="s">
        <v>460</v>
      </c>
      <c r="B418" s="41">
        <v>45892</v>
      </c>
      <c r="C418" s="39" t="s">
        <v>1710</v>
      </c>
      <c r="D418" s="49" t="s">
        <v>1434</v>
      </c>
      <c r="E418" s="39">
        <v>10</v>
      </c>
      <c r="F418" s="39" t="s">
        <v>19</v>
      </c>
      <c r="G418" s="39"/>
      <c r="H418" s="42">
        <f t="shared" si="39"/>
        <v>20000</v>
      </c>
      <c r="I418" s="13">
        <f t="shared" si="40"/>
        <v>-20000</v>
      </c>
      <c r="J418" s="14">
        <f t="shared" si="41"/>
        <v>957600</v>
      </c>
    </row>
    <row r="419" spans="1:10">
      <c r="A419" s="11" t="s">
        <v>461</v>
      </c>
      <c r="B419" s="41">
        <v>45892</v>
      </c>
      <c r="C419" s="39" t="s">
        <v>1710</v>
      </c>
      <c r="D419" s="49" t="s">
        <v>21</v>
      </c>
      <c r="E419" s="39">
        <v>1.7</v>
      </c>
      <c r="F419" s="39" t="s">
        <v>16</v>
      </c>
      <c r="G419" s="52">
        <v>1.35</v>
      </c>
      <c r="H419" s="42">
        <f t="shared" si="39"/>
        <v>20000</v>
      </c>
      <c r="I419" s="13">
        <f t="shared" si="40"/>
        <v>7000.0000000000018</v>
      </c>
      <c r="J419" s="14">
        <f t="shared" si="41"/>
        <v>964600</v>
      </c>
    </row>
    <row r="420" spans="1:10">
      <c r="A420" s="11" t="s">
        <v>462</v>
      </c>
      <c r="B420" s="41">
        <v>45892</v>
      </c>
      <c r="C420" s="39" t="s">
        <v>1711</v>
      </c>
      <c r="D420" s="43" t="s">
        <v>18</v>
      </c>
      <c r="E420" s="39">
        <v>3</v>
      </c>
      <c r="F420" s="39" t="s">
        <v>19</v>
      </c>
      <c r="G420" s="39"/>
      <c r="H420" s="42">
        <f t="shared" si="39"/>
        <v>20000</v>
      </c>
      <c r="I420" s="13">
        <f t="shared" si="40"/>
        <v>-20000</v>
      </c>
      <c r="J420" s="14">
        <f t="shared" si="41"/>
        <v>944600</v>
      </c>
    </row>
    <row r="421" spans="1:10">
      <c r="A421" s="11" t="s">
        <v>463</v>
      </c>
      <c r="B421" s="41">
        <v>45892</v>
      </c>
      <c r="C421" s="39" t="s">
        <v>1711</v>
      </c>
      <c r="D421" s="43" t="s">
        <v>1435</v>
      </c>
      <c r="E421" s="39">
        <v>2.0499999999999998</v>
      </c>
      <c r="F421" s="39" t="s">
        <v>16</v>
      </c>
      <c r="G421" s="57">
        <v>1</v>
      </c>
      <c r="H421" s="42">
        <f t="shared" si="39"/>
        <v>20000</v>
      </c>
      <c r="I421" s="13">
        <f t="shared" si="40"/>
        <v>0</v>
      </c>
      <c r="J421" s="14">
        <f t="shared" si="41"/>
        <v>944600</v>
      </c>
    </row>
    <row r="422" spans="1:10">
      <c r="A422" s="11" t="s">
        <v>464</v>
      </c>
      <c r="B422" s="41">
        <v>45892</v>
      </c>
      <c r="C422" s="39" t="s">
        <v>1712</v>
      </c>
      <c r="D422" s="43" t="s">
        <v>31</v>
      </c>
      <c r="E422" s="39">
        <v>2.9</v>
      </c>
      <c r="F422" s="39" t="s">
        <v>16</v>
      </c>
      <c r="G422" s="39"/>
      <c r="H422" s="42">
        <f t="shared" si="39"/>
        <v>20000</v>
      </c>
      <c r="I422" s="13">
        <f t="shared" si="40"/>
        <v>38000</v>
      </c>
      <c r="J422" s="14">
        <f t="shared" si="41"/>
        <v>982600</v>
      </c>
    </row>
    <row r="423" spans="1:10">
      <c r="A423" s="11" t="s">
        <v>465</v>
      </c>
      <c r="B423" s="41">
        <v>45892</v>
      </c>
      <c r="C423" s="39" t="s">
        <v>1712</v>
      </c>
      <c r="D423" s="43" t="s">
        <v>15</v>
      </c>
      <c r="E423" s="39">
        <v>9.5</v>
      </c>
      <c r="F423" s="39" t="s">
        <v>19</v>
      </c>
      <c r="G423" s="39"/>
      <c r="H423" s="42">
        <f t="shared" si="39"/>
        <v>20000</v>
      </c>
      <c r="I423" s="13">
        <f t="shared" si="40"/>
        <v>-20000</v>
      </c>
      <c r="J423" s="14">
        <f t="shared" si="41"/>
        <v>962600</v>
      </c>
    </row>
    <row r="424" spans="1:10">
      <c r="A424" s="11" t="s">
        <v>466</v>
      </c>
      <c r="B424" s="41">
        <v>45892</v>
      </c>
      <c r="C424" s="39" t="s">
        <v>1713</v>
      </c>
      <c r="D424" s="43" t="s">
        <v>18</v>
      </c>
      <c r="E424" s="39">
        <v>4.5</v>
      </c>
      <c r="F424" s="39" t="s">
        <v>19</v>
      </c>
      <c r="G424" s="39"/>
      <c r="H424" s="42">
        <f t="shared" si="39"/>
        <v>20000</v>
      </c>
      <c r="I424" s="13">
        <f t="shared" si="40"/>
        <v>-20000</v>
      </c>
      <c r="J424" s="14">
        <f t="shared" si="41"/>
        <v>942600</v>
      </c>
    </row>
    <row r="425" spans="1:10">
      <c r="A425" s="11" t="s">
        <v>467</v>
      </c>
      <c r="B425" s="41">
        <v>45892</v>
      </c>
      <c r="C425" s="39" t="s">
        <v>1713</v>
      </c>
      <c r="D425" s="39" t="s">
        <v>1436</v>
      </c>
      <c r="E425" s="39">
        <v>4</v>
      </c>
      <c r="F425" s="39" t="s">
        <v>19</v>
      </c>
      <c r="G425" s="39"/>
      <c r="H425" s="42">
        <f t="shared" si="39"/>
        <v>20000</v>
      </c>
      <c r="I425" s="13">
        <f t="shared" si="40"/>
        <v>-20000</v>
      </c>
      <c r="J425" s="14">
        <f t="shared" si="41"/>
        <v>922600</v>
      </c>
    </row>
    <row r="426" spans="1:10">
      <c r="A426" s="11" t="s">
        <v>468</v>
      </c>
      <c r="B426" s="41">
        <v>45892</v>
      </c>
      <c r="C426" s="39" t="s">
        <v>1713</v>
      </c>
      <c r="D426" s="49" t="s">
        <v>88</v>
      </c>
      <c r="E426" s="39">
        <v>4</v>
      </c>
      <c r="F426" s="39" t="s">
        <v>19</v>
      </c>
      <c r="G426" s="39"/>
      <c r="H426" s="42">
        <f t="shared" si="39"/>
        <v>20000</v>
      </c>
      <c r="I426" s="13">
        <f t="shared" si="40"/>
        <v>-20000</v>
      </c>
      <c r="J426" s="14">
        <f t="shared" si="41"/>
        <v>902600</v>
      </c>
    </row>
    <row r="427" spans="1:10">
      <c r="A427" s="11" t="s">
        <v>469</v>
      </c>
      <c r="B427" s="41">
        <v>45892</v>
      </c>
      <c r="C427" s="39" t="s">
        <v>1713</v>
      </c>
      <c r="D427" s="49" t="s">
        <v>80</v>
      </c>
      <c r="E427" s="39">
        <v>7</v>
      </c>
      <c r="F427" s="39" t="s">
        <v>19</v>
      </c>
      <c r="G427" s="39"/>
      <c r="H427" s="42">
        <f t="shared" si="39"/>
        <v>20000</v>
      </c>
      <c r="I427" s="13">
        <f t="shared" si="40"/>
        <v>-20000</v>
      </c>
      <c r="J427" s="14">
        <f t="shared" si="41"/>
        <v>882600</v>
      </c>
    </row>
    <row r="428" spans="1:10">
      <c r="A428" s="11" t="s">
        <v>470</v>
      </c>
      <c r="B428" s="41">
        <v>45892</v>
      </c>
      <c r="C428" s="39" t="s">
        <v>1713</v>
      </c>
      <c r="D428" s="43" t="s">
        <v>31</v>
      </c>
      <c r="E428" s="39">
        <v>1.65</v>
      </c>
      <c r="F428" s="39" t="s">
        <v>16</v>
      </c>
      <c r="G428" s="39"/>
      <c r="H428" s="42">
        <f t="shared" si="39"/>
        <v>20000</v>
      </c>
      <c r="I428" s="13">
        <f t="shared" si="40"/>
        <v>12999.999999999998</v>
      </c>
      <c r="J428" s="14">
        <f t="shared" si="41"/>
        <v>895600</v>
      </c>
    </row>
    <row r="429" spans="1:10">
      <c r="A429" s="11" t="s">
        <v>471</v>
      </c>
      <c r="B429" s="41">
        <v>45892</v>
      </c>
      <c r="C429" s="39" t="s">
        <v>1714</v>
      </c>
      <c r="D429" s="43" t="s">
        <v>18</v>
      </c>
      <c r="E429" s="39">
        <v>1.97</v>
      </c>
      <c r="F429" s="39" t="s">
        <v>19</v>
      </c>
      <c r="G429" s="39"/>
      <c r="H429" s="42">
        <f t="shared" si="39"/>
        <v>20000</v>
      </c>
      <c r="I429" s="13">
        <f t="shared" si="40"/>
        <v>-20000</v>
      </c>
      <c r="J429" s="14">
        <f t="shared" si="41"/>
        <v>875600</v>
      </c>
    </row>
    <row r="430" spans="1:10">
      <c r="A430" s="11" t="s">
        <v>472</v>
      </c>
      <c r="B430" s="41">
        <v>45892</v>
      </c>
      <c r="C430" s="39" t="s">
        <v>1715</v>
      </c>
      <c r="D430" s="43" t="s">
        <v>15</v>
      </c>
      <c r="E430" s="39">
        <v>1.66</v>
      </c>
      <c r="F430" s="39" t="s">
        <v>16</v>
      </c>
      <c r="G430" s="39"/>
      <c r="H430" s="42">
        <f t="shared" si="39"/>
        <v>20000</v>
      </c>
      <c r="I430" s="13">
        <f t="shared" si="40"/>
        <v>13199.999999999998</v>
      </c>
      <c r="J430" s="14">
        <f t="shared" si="41"/>
        <v>888800</v>
      </c>
    </row>
    <row r="431" spans="1:10">
      <c r="A431" s="11" t="s">
        <v>473</v>
      </c>
      <c r="B431" s="41">
        <v>45892</v>
      </c>
      <c r="C431" s="39" t="s">
        <v>1716</v>
      </c>
      <c r="D431" s="43" t="s">
        <v>15</v>
      </c>
      <c r="E431" s="39">
        <v>2.4</v>
      </c>
      <c r="F431" s="39" t="s">
        <v>19</v>
      </c>
      <c r="G431" s="39"/>
      <c r="H431" s="42">
        <f t="shared" si="39"/>
        <v>20000</v>
      </c>
      <c r="I431" s="13">
        <f t="shared" si="40"/>
        <v>-20000</v>
      </c>
      <c r="J431" s="14">
        <f t="shared" si="41"/>
        <v>868800</v>
      </c>
    </row>
    <row r="432" spans="1:10">
      <c r="A432" s="11" t="s">
        <v>474</v>
      </c>
      <c r="B432" s="41">
        <v>45892</v>
      </c>
      <c r="C432" s="39" t="s">
        <v>1716</v>
      </c>
      <c r="D432" s="39" t="s">
        <v>1436</v>
      </c>
      <c r="E432" s="39">
        <v>2.95</v>
      </c>
      <c r="F432" s="39" t="s">
        <v>19</v>
      </c>
      <c r="G432" s="39"/>
      <c r="H432" s="42">
        <f t="shared" si="39"/>
        <v>20000</v>
      </c>
      <c r="I432" s="13">
        <f t="shared" si="40"/>
        <v>-20000</v>
      </c>
      <c r="J432" s="14">
        <f t="shared" si="41"/>
        <v>848800</v>
      </c>
    </row>
    <row r="433" spans="1:10">
      <c r="A433" s="11" t="s">
        <v>475</v>
      </c>
      <c r="B433" s="41">
        <v>45892</v>
      </c>
      <c r="C433" s="39" t="s">
        <v>1715</v>
      </c>
      <c r="D433" s="49" t="s">
        <v>1717</v>
      </c>
      <c r="E433" s="39">
        <v>1.9</v>
      </c>
      <c r="F433" s="39" t="s">
        <v>19</v>
      </c>
      <c r="G433" s="39"/>
      <c r="H433" s="42">
        <f t="shared" si="39"/>
        <v>20000</v>
      </c>
      <c r="I433" s="13">
        <f t="shared" si="40"/>
        <v>-20000</v>
      </c>
      <c r="J433" s="14">
        <f t="shared" si="41"/>
        <v>828800</v>
      </c>
    </row>
    <row r="434" spans="1:10">
      <c r="A434" s="11" t="s">
        <v>476</v>
      </c>
      <c r="B434" s="41">
        <v>45892</v>
      </c>
      <c r="C434" s="39" t="s">
        <v>1715</v>
      </c>
      <c r="D434" s="49" t="s">
        <v>1438</v>
      </c>
      <c r="E434" s="39">
        <v>1.85</v>
      </c>
      <c r="F434" s="39" t="s">
        <v>19</v>
      </c>
      <c r="G434" s="39"/>
      <c r="H434" s="42">
        <f t="shared" si="39"/>
        <v>20000</v>
      </c>
      <c r="I434" s="13">
        <f t="shared" si="40"/>
        <v>-20000</v>
      </c>
      <c r="J434" s="14">
        <f t="shared" si="41"/>
        <v>808800</v>
      </c>
    </row>
    <row r="435" spans="1:10">
      <c r="A435" s="11" t="s">
        <v>477</v>
      </c>
      <c r="B435" s="41">
        <v>45892</v>
      </c>
      <c r="C435" s="39" t="s">
        <v>1715</v>
      </c>
      <c r="D435" s="49" t="s">
        <v>1434</v>
      </c>
      <c r="E435" s="39">
        <v>2.25</v>
      </c>
      <c r="F435" s="39" t="s">
        <v>19</v>
      </c>
      <c r="G435" s="39"/>
      <c r="H435" s="42">
        <f t="shared" si="39"/>
        <v>20000</v>
      </c>
      <c r="I435" s="13">
        <f t="shared" si="40"/>
        <v>-20000</v>
      </c>
      <c r="J435" s="14">
        <f t="shared" si="41"/>
        <v>788800</v>
      </c>
    </row>
    <row r="436" spans="1:10">
      <c r="A436" s="11" t="s">
        <v>478</v>
      </c>
      <c r="B436" s="41">
        <v>45892</v>
      </c>
      <c r="C436" s="39" t="s">
        <v>1718</v>
      </c>
      <c r="D436" s="43" t="s">
        <v>15</v>
      </c>
      <c r="E436" s="39">
        <v>3</v>
      </c>
      <c r="F436" s="39" t="s">
        <v>16</v>
      </c>
      <c r="G436" s="39"/>
      <c r="H436" s="42">
        <f t="shared" si="39"/>
        <v>20000</v>
      </c>
      <c r="I436" s="13">
        <f t="shared" si="40"/>
        <v>40000</v>
      </c>
      <c r="J436" s="14">
        <f t="shared" si="41"/>
        <v>828800</v>
      </c>
    </row>
    <row r="437" spans="1:10">
      <c r="A437" s="11" t="s">
        <v>479</v>
      </c>
      <c r="B437" s="41">
        <v>45892</v>
      </c>
      <c r="C437" s="39" t="s">
        <v>1718</v>
      </c>
      <c r="D437" s="39" t="s">
        <v>1436</v>
      </c>
      <c r="E437" s="39">
        <v>5</v>
      </c>
      <c r="F437" s="39" t="s">
        <v>16</v>
      </c>
      <c r="G437" s="39"/>
      <c r="H437" s="42">
        <f t="shared" si="39"/>
        <v>20000</v>
      </c>
      <c r="I437" s="13">
        <f t="shared" si="40"/>
        <v>80000</v>
      </c>
      <c r="J437" s="14">
        <f t="shared" si="41"/>
        <v>908800</v>
      </c>
    </row>
    <row r="438" spans="1:10">
      <c r="A438" s="11" t="s">
        <v>480</v>
      </c>
      <c r="B438" s="41">
        <v>45892</v>
      </c>
      <c r="C438" s="39" t="s">
        <v>1719</v>
      </c>
      <c r="D438" s="43" t="s">
        <v>15</v>
      </c>
      <c r="E438" s="39">
        <v>2.14</v>
      </c>
      <c r="F438" s="39" t="s">
        <v>19</v>
      </c>
      <c r="G438" s="39"/>
      <c r="H438" s="42">
        <f t="shared" si="39"/>
        <v>20000</v>
      </c>
      <c r="I438" s="13">
        <f t="shared" si="40"/>
        <v>-20000</v>
      </c>
      <c r="J438" s="14">
        <f t="shared" si="41"/>
        <v>888800</v>
      </c>
    </row>
    <row r="439" spans="1:10">
      <c r="A439" s="11" t="s">
        <v>481</v>
      </c>
      <c r="B439" s="41">
        <v>45892</v>
      </c>
      <c r="C439" s="39" t="s">
        <v>1719</v>
      </c>
      <c r="D439" s="49" t="s">
        <v>88</v>
      </c>
      <c r="E439" s="39">
        <v>3.7</v>
      </c>
      <c r="F439" s="39" t="s">
        <v>19</v>
      </c>
      <c r="G439" s="39"/>
      <c r="H439" s="42">
        <f t="shared" si="39"/>
        <v>20000</v>
      </c>
      <c r="I439" s="13">
        <f t="shared" si="40"/>
        <v>-20000</v>
      </c>
      <c r="J439" s="14">
        <f t="shared" si="41"/>
        <v>868800</v>
      </c>
    </row>
    <row r="440" spans="1:10">
      <c r="A440" s="11" t="s">
        <v>482</v>
      </c>
      <c r="B440" s="41">
        <v>45892</v>
      </c>
      <c r="C440" s="39" t="s">
        <v>1719</v>
      </c>
      <c r="D440" s="49" t="s">
        <v>80</v>
      </c>
      <c r="E440" s="39">
        <v>6.25</v>
      </c>
      <c r="F440" s="39" t="s">
        <v>19</v>
      </c>
      <c r="G440" s="39"/>
      <c r="H440" s="42">
        <f t="shared" si="39"/>
        <v>20000</v>
      </c>
      <c r="I440" s="13">
        <f t="shared" si="40"/>
        <v>-20000</v>
      </c>
      <c r="J440" s="14">
        <f t="shared" si="41"/>
        <v>848800</v>
      </c>
    </row>
    <row r="441" spans="1:10">
      <c r="A441" s="11" t="s">
        <v>483</v>
      </c>
      <c r="B441" s="41">
        <v>45892</v>
      </c>
      <c r="C441" s="39" t="s">
        <v>1720</v>
      </c>
      <c r="D441" s="43" t="s">
        <v>15</v>
      </c>
      <c r="E441" s="39">
        <v>2.5</v>
      </c>
      <c r="F441" s="39" t="s">
        <v>16</v>
      </c>
      <c r="G441" s="52">
        <v>1.9</v>
      </c>
      <c r="H441" s="42">
        <f t="shared" si="39"/>
        <v>20000</v>
      </c>
      <c r="I441" s="13">
        <f t="shared" si="40"/>
        <v>18000</v>
      </c>
      <c r="J441" s="14">
        <f t="shared" si="41"/>
        <v>866800</v>
      </c>
    </row>
    <row r="442" spans="1:10">
      <c r="A442" s="11" t="s">
        <v>484</v>
      </c>
      <c r="B442" s="41">
        <v>45892</v>
      </c>
      <c r="C442" s="39" t="s">
        <v>1720</v>
      </c>
      <c r="D442" s="43" t="s">
        <v>18</v>
      </c>
      <c r="E442" s="39">
        <v>5.75</v>
      </c>
      <c r="F442" s="39" t="s">
        <v>19</v>
      </c>
      <c r="G442" s="39"/>
      <c r="H442" s="42">
        <f t="shared" si="39"/>
        <v>20000</v>
      </c>
      <c r="I442" s="13">
        <f t="shared" si="40"/>
        <v>-20000</v>
      </c>
      <c r="J442" s="14">
        <f t="shared" si="41"/>
        <v>846800</v>
      </c>
    </row>
    <row r="443" spans="1:10">
      <c r="A443" s="11" t="s">
        <v>485</v>
      </c>
      <c r="B443" s="41">
        <v>45892</v>
      </c>
      <c r="C443" s="39" t="s">
        <v>1720</v>
      </c>
      <c r="D443" s="49" t="s">
        <v>58</v>
      </c>
      <c r="E443" s="39">
        <v>2.75</v>
      </c>
      <c r="F443" s="39" t="s">
        <v>19</v>
      </c>
      <c r="G443" s="39"/>
      <c r="H443" s="42">
        <f t="shared" si="39"/>
        <v>20000</v>
      </c>
      <c r="I443" s="13">
        <f t="shared" si="40"/>
        <v>-20000</v>
      </c>
      <c r="J443" s="14">
        <f t="shared" si="41"/>
        <v>826800</v>
      </c>
    </row>
    <row r="444" spans="1:10">
      <c r="A444" s="11" t="s">
        <v>486</v>
      </c>
      <c r="B444" s="41">
        <v>45892</v>
      </c>
      <c r="C444" s="39" t="s">
        <v>1720</v>
      </c>
      <c r="D444" s="49" t="s">
        <v>88</v>
      </c>
      <c r="E444" s="39">
        <v>4.8</v>
      </c>
      <c r="F444" s="39" t="s">
        <v>19</v>
      </c>
      <c r="G444" s="39"/>
      <c r="H444" s="42">
        <f t="shared" si="39"/>
        <v>20000</v>
      </c>
      <c r="I444" s="13">
        <f t="shared" si="40"/>
        <v>-20000</v>
      </c>
      <c r="J444" s="14">
        <f t="shared" si="41"/>
        <v>806800</v>
      </c>
    </row>
    <row r="445" spans="1:10">
      <c r="A445" s="11" t="s">
        <v>487</v>
      </c>
      <c r="B445" s="41">
        <v>45892</v>
      </c>
      <c r="C445" s="39" t="s">
        <v>1721</v>
      </c>
      <c r="D445" s="43" t="s">
        <v>15</v>
      </c>
      <c r="E445" s="39">
        <v>2.5099999999999998</v>
      </c>
      <c r="F445" s="39" t="s">
        <v>16</v>
      </c>
      <c r="G445" s="39"/>
      <c r="H445" s="42">
        <f t="shared" si="39"/>
        <v>20000</v>
      </c>
      <c r="I445" s="13">
        <f t="shared" si="40"/>
        <v>30199.999999999996</v>
      </c>
      <c r="J445" s="14">
        <f t="shared" si="41"/>
        <v>837000</v>
      </c>
    </row>
    <row r="446" spans="1:10">
      <c r="A446" s="11" t="s">
        <v>488</v>
      </c>
      <c r="B446" s="41">
        <v>45892</v>
      </c>
      <c r="C446" s="39" t="s">
        <v>1721</v>
      </c>
      <c r="D446" s="49" t="s">
        <v>58</v>
      </c>
      <c r="E446" s="39">
        <v>2.8</v>
      </c>
      <c r="F446" s="39" t="s">
        <v>16</v>
      </c>
      <c r="G446" s="52">
        <v>2.1</v>
      </c>
      <c r="H446" s="42">
        <f t="shared" si="39"/>
        <v>20000</v>
      </c>
      <c r="I446" s="13">
        <f t="shared" si="40"/>
        <v>22000</v>
      </c>
      <c r="J446" s="14">
        <f t="shared" si="41"/>
        <v>859000</v>
      </c>
    </row>
    <row r="447" spans="1:10">
      <c r="A447" s="11" t="s">
        <v>489</v>
      </c>
      <c r="B447" s="41">
        <v>45892</v>
      </c>
      <c r="C447" s="39" t="s">
        <v>1721</v>
      </c>
      <c r="D447" s="49" t="s">
        <v>88</v>
      </c>
      <c r="E447" s="39">
        <v>5</v>
      </c>
      <c r="F447" s="39" t="s">
        <v>19</v>
      </c>
      <c r="G447" s="39"/>
      <c r="H447" s="42">
        <f t="shared" si="39"/>
        <v>20000</v>
      </c>
      <c r="I447" s="13">
        <f t="shared" si="40"/>
        <v>-20000</v>
      </c>
      <c r="J447" s="14">
        <f t="shared" si="41"/>
        <v>839000</v>
      </c>
    </row>
    <row r="448" spans="1:10">
      <c r="A448" s="11" t="s">
        <v>490</v>
      </c>
      <c r="B448" s="41">
        <v>45892</v>
      </c>
      <c r="C448" s="39" t="s">
        <v>1722</v>
      </c>
      <c r="D448" s="43" t="s">
        <v>15</v>
      </c>
      <c r="E448" s="39">
        <v>3.05</v>
      </c>
      <c r="F448" s="39" t="s">
        <v>16</v>
      </c>
      <c r="G448" s="52">
        <v>2.4</v>
      </c>
      <c r="H448" s="42">
        <f t="shared" si="39"/>
        <v>20000</v>
      </c>
      <c r="I448" s="13">
        <f t="shared" si="40"/>
        <v>28000</v>
      </c>
      <c r="J448" s="14">
        <f t="shared" si="41"/>
        <v>867000</v>
      </c>
    </row>
    <row r="449" spans="1:10" ht="15" thickBot="1">
      <c r="A449" s="11" t="s">
        <v>491</v>
      </c>
      <c r="B449" s="54">
        <v>45892</v>
      </c>
      <c r="C449" s="40" t="s">
        <v>1722</v>
      </c>
      <c r="D449" s="50" t="s">
        <v>58</v>
      </c>
      <c r="E449" s="40">
        <v>3.8</v>
      </c>
      <c r="F449" s="40" t="s">
        <v>19</v>
      </c>
      <c r="G449" s="40"/>
      <c r="H449" s="42">
        <f t="shared" si="39"/>
        <v>20000</v>
      </c>
      <c r="I449" s="13">
        <f t="shared" si="40"/>
        <v>-20000</v>
      </c>
      <c r="J449" s="14">
        <f t="shared" si="41"/>
        <v>847000</v>
      </c>
    </row>
    <row r="450" spans="1:10" ht="15" thickTop="1">
      <c r="A450" s="11" t="s">
        <v>492</v>
      </c>
      <c r="B450" s="41">
        <v>45893</v>
      </c>
      <c r="C450" s="39" t="s">
        <v>1723</v>
      </c>
      <c r="D450" s="49" t="s">
        <v>1434</v>
      </c>
      <c r="E450" s="39">
        <v>16</v>
      </c>
      <c r="F450" s="39" t="s">
        <v>19</v>
      </c>
      <c r="G450" s="39"/>
      <c r="H450" s="42">
        <f t="shared" si="39"/>
        <v>20000</v>
      </c>
      <c r="I450" s="13">
        <f t="shared" si="40"/>
        <v>-20000</v>
      </c>
      <c r="J450" s="14">
        <f t="shared" si="41"/>
        <v>827000</v>
      </c>
    </row>
    <row r="451" spans="1:10">
      <c r="A451" s="11" t="s">
        <v>493</v>
      </c>
      <c r="B451" s="41">
        <v>45893</v>
      </c>
      <c r="C451" s="39" t="s">
        <v>1723</v>
      </c>
      <c r="D451" s="49" t="s">
        <v>26</v>
      </c>
      <c r="E451" s="39">
        <v>1.78</v>
      </c>
      <c r="F451" s="39" t="s">
        <v>19</v>
      </c>
      <c r="G451" s="39"/>
      <c r="H451" s="42">
        <f t="shared" si="39"/>
        <v>20000</v>
      </c>
      <c r="I451" s="13">
        <f t="shared" si="40"/>
        <v>-20000</v>
      </c>
      <c r="J451" s="14">
        <f t="shared" si="41"/>
        <v>807000</v>
      </c>
    </row>
    <row r="452" spans="1:10">
      <c r="A452" s="11" t="s">
        <v>494</v>
      </c>
      <c r="B452" s="41">
        <v>45893</v>
      </c>
      <c r="C452" s="39" t="s">
        <v>1724</v>
      </c>
      <c r="D452" s="49" t="s">
        <v>1434</v>
      </c>
      <c r="E452" s="39">
        <v>8.75</v>
      </c>
      <c r="F452" s="39" t="s">
        <v>19</v>
      </c>
      <c r="G452" s="39"/>
      <c r="H452" s="42">
        <f t="shared" si="39"/>
        <v>20000</v>
      </c>
      <c r="I452" s="13">
        <f t="shared" si="40"/>
        <v>-20000</v>
      </c>
      <c r="J452" s="14">
        <f t="shared" si="41"/>
        <v>787000</v>
      </c>
    </row>
    <row r="453" spans="1:10">
      <c r="A453" s="11" t="s">
        <v>495</v>
      </c>
      <c r="B453" s="41">
        <v>45893</v>
      </c>
      <c r="C453" s="39" t="s">
        <v>1724</v>
      </c>
      <c r="D453" s="49" t="s">
        <v>26</v>
      </c>
      <c r="E453" s="39">
        <v>1.49</v>
      </c>
      <c r="F453" s="39" t="s">
        <v>16</v>
      </c>
      <c r="G453" s="39"/>
      <c r="H453" s="42">
        <f t="shared" ref="H453:H516" si="43">$C$3</f>
        <v>20000</v>
      </c>
      <c r="I453" s="13">
        <f t="shared" ref="I453:I516" si="44">IF(G453&lt;&gt;"",IF(F453="nyertes",(G453-1)*H453,H453*(-1)),IF(F453="nyertes",(E453-1)*H453,H453*(-1)))</f>
        <v>9800</v>
      </c>
      <c r="J453" s="14">
        <f t="shared" si="41"/>
        <v>796800</v>
      </c>
    </row>
    <row r="454" spans="1:10">
      <c r="A454" s="11" t="s">
        <v>496</v>
      </c>
      <c r="B454" s="41">
        <v>45893</v>
      </c>
      <c r="C454" s="39" t="s">
        <v>1725</v>
      </c>
      <c r="D454" s="49" t="s">
        <v>26</v>
      </c>
      <c r="E454" s="39">
        <v>2.11</v>
      </c>
      <c r="F454" s="39" t="s">
        <v>19</v>
      </c>
      <c r="G454" s="39"/>
      <c r="H454" s="42">
        <f t="shared" si="43"/>
        <v>20000</v>
      </c>
      <c r="I454" s="13">
        <f t="shared" si="44"/>
        <v>-20000</v>
      </c>
      <c r="J454" s="14">
        <f t="shared" ref="J454:J517" si="45">J453+I454</f>
        <v>776800</v>
      </c>
    </row>
    <row r="455" spans="1:10">
      <c r="A455" s="11" t="s">
        <v>497</v>
      </c>
      <c r="B455" s="41">
        <v>45893</v>
      </c>
      <c r="C455" s="39" t="s">
        <v>1726</v>
      </c>
      <c r="D455" s="49" t="s">
        <v>1434</v>
      </c>
      <c r="E455" s="39">
        <v>14</v>
      </c>
      <c r="F455" s="39" t="s">
        <v>19</v>
      </c>
      <c r="G455" s="39"/>
      <c r="H455" s="42">
        <f t="shared" si="43"/>
        <v>20000</v>
      </c>
      <c r="I455" s="13">
        <f t="shared" si="44"/>
        <v>-20000</v>
      </c>
      <c r="J455" s="14">
        <f t="shared" si="45"/>
        <v>756800</v>
      </c>
    </row>
    <row r="456" spans="1:10">
      <c r="A456" s="11" t="s">
        <v>498</v>
      </c>
      <c r="B456" s="41">
        <v>45893</v>
      </c>
      <c r="C456" s="39" t="s">
        <v>1726</v>
      </c>
      <c r="D456" s="49" t="s">
        <v>26</v>
      </c>
      <c r="E456" s="39">
        <v>1.73</v>
      </c>
      <c r="F456" s="39" t="s">
        <v>19</v>
      </c>
      <c r="G456" s="39"/>
      <c r="H456" s="42">
        <f t="shared" si="43"/>
        <v>20000</v>
      </c>
      <c r="I456" s="13">
        <f t="shared" si="44"/>
        <v>-20000</v>
      </c>
      <c r="J456" s="14">
        <f t="shared" si="45"/>
        <v>736800</v>
      </c>
    </row>
    <row r="457" spans="1:10">
      <c r="A457" s="11" t="s">
        <v>499</v>
      </c>
      <c r="B457" s="41">
        <v>45893</v>
      </c>
      <c r="C457" s="39" t="s">
        <v>1727</v>
      </c>
      <c r="D457" s="49" t="s">
        <v>58</v>
      </c>
      <c r="E457" s="39">
        <v>2.2799999999999998</v>
      </c>
      <c r="F457" s="39" t="s">
        <v>19</v>
      </c>
      <c r="G457" s="39"/>
      <c r="H457" s="42">
        <f t="shared" si="43"/>
        <v>20000</v>
      </c>
      <c r="I457" s="13">
        <f t="shared" si="44"/>
        <v>-20000</v>
      </c>
      <c r="J457" s="14">
        <f t="shared" si="45"/>
        <v>716800</v>
      </c>
    </row>
    <row r="458" spans="1:10">
      <c r="A458" s="11" t="s">
        <v>500</v>
      </c>
      <c r="B458" s="41">
        <v>45893</v>
      </c>
      <c r="C458" s="39" t="s">
        <v>1727</v>
      </c>
      <c r="D458" s="49" t="s">
        <v>88</v>
      </c>
      <c r="E458" s="39">
        <v>3.7</v>
      </c>
      <c r="F458" s="39" t="s">
        <v>19</v>
      </c>
      <c r="G458" s="39"/>
      <c r="H458" s="42">
        <f t="shared" si="43"/>
        <v>20000</v>
      </c>
      <c r="I458" s="13">
        <f t="shared" si="44"/>
        <v>-20000</v>
      </c>
      <c r="J458" s="14">
        <f t="shared" si="45"/>
        <v>696800</v>
      </c>
    </row>
    <row r="459" spans="1:10">
      <c r="A459" s="11" t="s">
        <v>501</v>
      </c>
      <c r="B459" s="41">
        <v>45893</v>
      </c>
      <c r="C459" s="39" t="s">
        <v>1728</v>
      </c>
      <c r="D459" s="49" t="s">
        <v>1434</v>
      </c>
      <c r="E459" s="39">
        <v>17</v>
      </c>
      <c r="F459" s="39" t="s">
        <v>19</v>
      </c>
      <c r="G459" s="39"/>
      <c r="H459" s="42">
        <f t="shared" si="43"/>
        <v>20000</v>
      </c>
      <c r="I459" s="13">
        <f t="shared" si="44"/>
        <v>-20000</v>
      </c>
      <c r="J459" s="14">
        <f t="shared" si="45"/>
        <v>676800</v>
      </c>
    </row>
    <row r="460" spans="1:10">
      <c r="A460" s="11" t="s">
        <v>502</v>
      </c>
      <c r="B460" s="41">
        <v>45893</v>
      </c>
      <c r="C460" s="39" t="s">
        <v>1728</v>
      </c>
      <c r="D460" s="49" t="s">
        <v>26</v>
      </c>
      <c r="E460" s="39">
        <v>1.85</v>
      </c>
      <c r="F460" s="39" t="s">
        <v>19</v>
      </c>
      <c r="G460" s="39"/>
      <c r="H460" s="42">
        <f t="shared" si="43"/>
        <v>20000</v>
      </c>
      <c r="I460" s="13">
        <f t="shared" si="44"/>
        <v>-20000</v>
      </c>
      <c r="J460" s="14">
        <f t="shared" si="45"/>
        <v>656800</v>
      </c>
    </row>
    <row r="461" spans="1:10">
      <c r="A461" s="11" t="s">
        <v>503</v>
      </c>
      <c r="B461" s="41">
        <v>45893</v>
      </c>
      <c r="C461" s="39" t="s">
        <v>1729</v>
      </c>
      <c r="D461" s="49" t="s">
        <v>26</v>
      </c>
      <c r="E461" s="39">
        <v>2.2000000000000002</v>
      </c>
      <c r="F461" s="39" t="s">
        <v>16</v>
      </c>
      <c r="G461" s="39"/>
      <c r="H461" s="42">
        <f t="shared" si="43"/>
        <v>20000</v>
      </c>
      <c r="I461" s="13">
        <f t="shared" si="44"/>
        <v>24000.000000000004</v>
      </c>
      <c r="J461" s="14">
        <f t="shared" si="45"/>
        <v>680800</v>
      </c>
    </row>
    <row r="462" spans="1:10">
      <c r="A462" s="11" t="s">
        <v>504</v>
      </c>
      <c r="B462" s="41">
        <v>45893</v>
      </c>
      <c r="C462" s="39" t="s">
        <v>1730</v>
      </c>
      <c r="D462" s="49" t="s">
        <v>26</v>
      </c>
      <c r="E462" s="39">
        <v>1.79</v>
      </c>
      <c r="F462" s="39" t="s">
        <v>19</v>
      </c>
      <c r="G462" s="39"/>
      <c r="H462" s="42">
        <f t="shared" si="43"/>
        <v>20000</v>
      </c>
      <c r="I462" s="13">
        <f t="shared" si="44"/>
        <v>-20000</v>
      </c>
      <c r="J462" s="14">
        <f t="shared" si="45"/>
        <v>660800</v>
      </c>
    </row>
    <row r="463" spans="1:10">
      <c r="A463" s="11" t="s">
        <v>505</v>
      </c>
      <c r="B463" s="41">
        <v>45893</v>
      </c>
      <c r="C463" s="39" t="s">
        <v>1730</v>
      </c>
      <c r="D463" s="49" t="s">
        <v>58</v>
      </c>
      <c r="E463" s="39">
        <v>2.9</v>
      </c>
      <c r="F463" s="39" t="s">
        <v>19</v>
      </c>
      <c r="G463" s="39"/>
      <c r="H463" s="42">
        <f t="shared" si="43"/>
        <v>20000</v>
      </c>
      <c r="I463" s="13">
        <f t="shared" si="44"/>
        <v>-20000</v>
      </c>
      <c r="J463" s="14">
        <f t="shared" si="45"/>
        <v>640800</v>
      </c>
    </row>
    <row r="464" spans="1:10">
      <c r="A464" s="11" t="s">
        <v>506</v>
      </c>
      <c r="B464" s="41">
        <v>45893</v>
      </c>
      <c r="C464" s="39" t="s">
        <v>1731</v>
      </c>
      <c r="D464" s="49" t="s">
        <v>26</v>
      </c>
      <c r="E464" s="39">
        <v>2.0299999999999998</v>
      </c>
      <c r="F464" s="39" t="s">
        <v>16</v>
      </c>
      <c r="G464" s="39"/>
      <c r="H464" s="42">
        <f t="shared" si="43"/>
        <v>20000</v>
      </c>
      <c r="I464" s="13">
        <f t="shared" si="44"/>
        <v>20599.999999999996</v>
      </c>
      <c r="J464" s="14">
        <f t="shared" si="45"/>
        <v>661400</v>
      </c>
    </row>
    <row r="465" spans="1:10">
      <c r="A465" s="11" t="s">
        <v>507</v>
      </c>
      <c r="B465" s="41">
        <v>45893</v>
      </c>
      <c r="C465" s="39" t="s">
        <v>1732</v>
      </c>
      <c r="D465" s="49" t="s">
        <v>26</v>
      </c>
      <c r="E465" s="39">
        <v>1.97</v>
      </c>
      <c r="F465" s="39" t="s">
        <v>19</v>
      </c>
      <c r="G465" s="39"/>
      <c r="H465" s="42">
        <f t="shared" si="43"/>
        <v>20000</v>
      </c>
      <c r="I465" s="13">
        <f t="shared" si="44"/>
        <v>-20000</v>
      </c>
      <c r="J465" s="14">
        <f t="shared" si="45"/>
        <v>641400</v>
      </c>
    </row>
    <row r="466" spans="1:10">
      <c r="A466" s="11" t="s">
        <v>508</v>
      </c>
      <c r="B466" s="41">
        <v>45893</v>
      </c>
      <c r="C466" s="39" t="s">
        <v>1733</v>
      </c>
      <c r="D466" s="49" t="s">
        <v>26</v>
      </c>
      <c r="E466" s="39">
        <v>2.2000000000000002</v>
      </c>
      <c r="F466" s="39" t="s">
        <v>19</v>
      </c>
      <c r="G466" s="39"/>
      <c r="H466" s="42">
        <f t="shared" si="43"/>
        <v>20000</v>
      </c>
      <c r="I466" s="13">
        <f t="shared" si="44"/>
        <v>-20000</v>
      </c>
      <c r="J466" s="14">
        <f t="shared" si="45"/>
        <v>621400</v>
      </c>
    </row>
    <row r="467" spans="1:10">
      <c r="A467" s="11" t="s">
        <v>509</v>
      </c>
      <c r="B467" s="41">
        <v>45893</v>
      </c>
      <c r="C467" s="39" t="s">
        <v>1734</v>
      </c>
      <c r="D467" s="43" t="s">
        <v>18</v>
      </c>
      <c r="E467" s="39">
        <v>3.6</v>
      </c>
      <c r="F467" s="39" t="s">
        <v>19</v>
      </c>
      <c r="G467" s="39"/>
      <c r="H467" s="42">
        <f t="shared" si="43"/>
        <v>20000</v>
      </c>
      <c r="I467" s="13">
        <f t="shared" si="44"/>
        <v>-20000</v>
      </c>
      <c r="J467" s="14">
        <f t="shared" si="45"/>
        <v>601400</v>
      </c>
    </row>
    <row r="468" spans="1:10">
      <c r="A468" s="11" t="s">
        <v>510</v>
      </c>
      <c r="B468" s="41">
        <v>45893</v>
      </c>
      <c r="C468" s="39" t="s">
        <v>1734</v>
      </c>
      <c r="D468" s="49" t="s">
        <v>1430</v>
      </c>
      <c r="E468" s="39">
        <v>4.0999999999999996</v>
      </c>
      <c r="F468" s="39" t="s">
        <v>16</v>
      </c>
      <c r="G468" s="57">
        <v>1</v>
      </c>
      <c r="H468" s="42">
        <f t="shared" si="43"/>
        <v>20000</v>
      </c>
      <c r="I468" s="13">
        <f t="shared" si="44"/>
        <v>0</v>
      </c>
      <c r="J468" s="14">
        <f t="shared" si="45"/>
        <v>601400</v>
      </c>
    </row>
    <row r="469" spans="1:10">
      <c r="A469" s="11" t="s">
        <v>511</v>
      </c>
      <c r="B469" s="41">
        <v>45893</v>
      </c>
      <c r="C469" s="39" t="s">
        <v>1735</v>
      </c>
      <c r="D469" s="49" t="s">
        <v>1609</v>
      </c>
      <c r="E469" s="39">
        <v>2.11</v>
      </c>
      <c r="F469" s="39" t="s">
        <v>19</v>
      </c>
      <c r="G469" s="39"/>
      <c r="H469" s="42">
        <f t="shared" si="43"/>
        <v>20000</v>
      </c>
      <c r="I469" s="13">
        <f t="shared" si="44"/>
        <v>-20000</v>
      </c>
      <c r="J469" s="14">
        <f t="shared" si="45"/>
        <v>581400</v>
      </c>
    </row>
    <row r="470" spans="1:10">
      <c r="A470" s="11" t="s">
        <v>512</v>
      </c>
      <c r="B470" s="41">
        <v>45893</v>
      </c>
      <c r="C470" s="39" t="s">
        <v>1736</v>
      </c>
      <c r="D470" s="49" t="s">
        <v>1609</v>
      </c>
      <c r="E470" s="39">
        <v>1.74</v>
      </c>
      <c r="F470" s="39" t="s">
        <v>19</v>
      </c>
      <c r="G470" s="39"/>
      <c r="H470" s="42">
        <f t="shared" si="43"/>
        <v>20000</v>
      </c>
      <c r="I470" s="13">
        <f t="shared" si="44"/>
        <v>-20000</v>
      </c>
      <c r="J470" s="14">
        <f t="shared" si="45"/>
        <v>561400</v>
      </c>
    </row>
    <row r="471" spans="1:10">
      <c r="A471" s="11" t="s">
        <v>513</v>
      </c>
      <c r="B471" s="41">
        <v>45893</v>
      </c>
      <c r="C471" s="39" t="s">
        <v>1737</v>
      </c>
      <c r="D471" s="43" t="s">
        <v>15</v>
      </c>
      <c r="E471" s="39">
        <v>3.5</v>
      </c>
      <c r="F471" s="39" t="s">
        <v>19</v>
      </c>
      <c r="G471" s="39"/>
      <c r="H471" s="42">
        <f t="shared" si="43"/>
        <v>20000</v>
      </c>
      <c r="I471" s="13">
        <f t="shared" si="44"/>
        <v>-20000</v>
      </c>
      <c r="J471" s="14">
        <f t="shared" si="45"/>
        <v>541400</v>
      </c>
    </row>
    <row r="472" spans="1:10">
      <c r="A472" s="11" t="s">
        <v>514</v>
      </c>
      <c r="B472" s="41">
        <v>45893</v>
      </c>
      <c r="C472" s="39" t="s">
        <v>1737</v>
      </c>
      <c r="D472" s="49" t="s">
        <v>84</v>
      </c>
      <c r="E472" s="39">
        <v>1.85</v>
      </c>
      <c r="F472" s="39" t="s">
        <v>16</v>
      </c>
      <c r="G472" s="57">
        <v>1</v>
      </c>
      <c r="H472" s="42">
        <f t="shared" si="43"/>
        <v>20000</v>
      </c>
      <c r="I472" s="13">
        <f t="shared" si="44"/>
        <v>0</v>
      </c>
      <c r="J472" s="14">
        <f t="shared" si="45"/>
        <v>541400</v>
      </c>
    </row>
    <row r="473" spans="1:10">
      <c r="A473" s="11" t="s">
        <v>515</v>
      </c>
      <c r="B473" s="41">
        <v>45893</v>
      </c>
      <c r="C473" s="39" t="s">
        <v>1737</v>
      </c>
      <c r="D473" s="49" t="s">
        <v>26</v>
      </c>
      <c r="E473" s="39">
        <v>2.48</v>
      </c>
      <c r="F473" s="39" t="s">
        <v>19</v>
      </c>
      <c r="G473" s="39"/>
      <c r="H473" s="42">
        <f t="shared" si="43"/>
        <v>20000</v>
      </c>
      <c r="I473" s="13">
        <f t="shared" si="44"/>
        <v>-20000</v>
      </c>
      <c r="J473" s="14">
        <f t="shared" si="45"/>
        <v>521400</v>
      </c>
    </row>
    <row r="474" spans="1:10">
      <c r="A474" s="11" t="s">
        <v>516</v>
      </c>
      <c r="B474" s="41">
        <v>45893</v>
      </c>
      <c r="C474" s="39" t="s">
        <v>1731</v>
      </c>
      <c r="D474" s="43" t="s">
        <v>15</v>
      </c>
      <c r="E474" s="39">
        <v>3.15</v>
      </c>
      <c r="F474" s="39" t="s">
        <v>16</v>
      </c>
      <c r="G474" s="39"/>
      <c r="H474" s="42">
        <f t="shared" si="43"/>
        <v>20000</v>
      </c>
      <c r="I474" s="13">
        <f t="shared" si="44"/>
        <v>43000</v>
      </c>
      <c r="J474" s="14">
        <f t="shared" si="45"/>
        <v>564400</v>
      </c>
    </row>
    <row r="475" spans="1:10">
      <c r="A475" s="11" t="s">
        <v>517</v>
      </c>
      <c r="B475" s="41">
        <v>45893</v>
      </c>
      <c r="C475" s="39" t="s">
        <v>1731</v>
      </c>
      <c r="D475" s="43" t="s">
        <v>18</v>
      </c>
      <c r="E475" s="39">
        <v>8</v>
      </c>
      <c r="F475" s="39" t="s">
        <v>19</v>
      </c>
      <c r="G475" s="39"/>
      <c r="H475" s="42">
        <f t="shared" si="43"/>
        <v>20000</v>
      </c>
      <c r="I475" s="13">
        <f t="shared" si="44"/>
        <v>-20000</v>
      </c>
      <c r="J475" s="14">
        <f t="shared" si="45"/>
        <v>544400</v>
      </c>
    </row>
    <row r="476" spans="1:10">
      <c r="A476" s="11" t="s">
        <v>518</v>
      </c>
      <c r="B476" s="41">
        <v>45893</v>
      </c>
      <c r="C476" s="39" t="s">
        <v>1731</v>
      </c>
      <c r="D476" s="49" t="s">
        <v>26</v>
      </c>
      <c r="E476" s="39">
        <v>2.21</v>
      </c>
      <c r="F476" s="39" t="s">
        <v>16</v>
      </c>
      <c r="G476" s="52">
        <v>1.96</v>
      </c>
      <c r="H476" s="42">
        <f t="shared" si="43"/>
        <v>20000</v>
      </c>
      <c r="I476" s="13">
        <f t="shared" si="44"/>
        <v>19200</v>
      </c>
      <c r="J476" s="14">
        <f t="shared" si="45"/>
        <v>563600</v>
      </c>
    </row>
    <row r="477" spans="1:10">
      <c r="A477" s="11" t="s">
        <v>519</v>
      </c>
      <c r="B477" s="41">
        <v>45893</v>
      </c>
      <c r="C477" s="39" t="s">
        <v>1731</v>
      </c>
      <c r="D477" s="49" t="s">
        <v>58</v>
      </c>
      <c r="E477" s="39">
        <v>4.0999999999999996</v>
      </c>
      <c r="F477" s="39" t="s">
        <v>16</v>
      </c>
      <c r="G477" s="39"/>
      <c r="H477" s="42">
        <f t="shared" si="43"/>
        <v>20000</v>
      </c>
      <c r="I477" s="13">
        <f t="shared" si="44"/>
        <v>61999.999999999993</v>
      </c>
      <c r="J477" s="14">
        <f t="shared" si="45"/>
        <v>625600</v>
      </c>
    </row>
    <row r="478" spans="1:10">
      <c r="A478" s="11" t="s">
        <v>520</v>
      </c>
      <c r="B478" s="41">
        <v>45893</v>
      </c>
      <c r="C478" s="39" t="s">
        <v>1732</v>
      </c>
      <c r="D478" s="43" t="s">
        <v>15</v>
      </c>
      <c r="E478" s="39">
        <v>3</v>
      </c>
      <c r="F478" s="39" t="s">
        <v>16</v>
      </c>
      <c r="G478" s="52">
        <v>2.2000000000000002</v>
      </c>
      <c r="H478" s="42">
        <f t="shared" si="43"/>
        <v>20000</v>
      </c>
      <c r="I478" s="13">
        <f t="shared" si="44"/>
        <v>24000.000000000004</v>
      </c>
      <c r="J478" s="14">
        <f t="shared" si="45"/>
        <v>649600</v>
      </c>
    </row>
    <row r="479" spans="1:10">
      <c r="A479" s="11" t="s">
        <v>521</v>
      </c>
      <c r="B479" s="41">
        <v>45893</v>
      </c>
      <c r="C479" s="39" t="s">
        <v>1732</v>
      </c>
      <c r="D479" s="49" t="s">
        <v>26</v>
      </c>
      <c r="E479" s="39">
        <v>2.11</v>
      </c>
      <c r="F479" s="39" t="s">
        <v>19</v>
      </c>
      <c r="G479" s="39"/>
      <c r="H479" s="42">
        <f t="shared" si="43"/>
        <v>20000</v>
      </c>
      <c r="I479" s="13">
        <f t="shared" si="44"/>
        <v>-20000</v>
      </c>
      <c r="J479" s="14">
        <f t="shared" si="45"/>
        <v>629600</v>
      </c>
    </row>
    <row r="480" spans="1:10">
      <c r="A480" s="11" t="s">
        <v>522</v>
      </c>
      <c r="B480" s="41">
        <v>45893</v>
      </c>
      <c r="C480" s="39" t="s">
        <v>1738</v>
      </c>
      <c r="D480" s="43" t="s">
        <v>18</v>
      </c>
      <c r="E480" s="39">
        <v>2.85</v>
      </c>
      <c r="F480" s="39" t="s">
        <v>19</v>
      </c>
      <c r="G480" s="39"/>
      <c r="H480" s="42">
        <f t="shared" si="43"/>
        <v>20000</v>
      </c>
      <c r="I480" s="13">
        <f t="shared" si="44"/>
        <v>-20000</v>
      </c>
      <c r="J480" s="14">
        <f t="shared" si="45"/>
        <v>609600</v>
      </c>
    </row>
    <row r="481" spans="1:10">
      <c r="A481" s="11" t="s">
        <v>523</v>
      </c>
      <c r="B481" s="41">
        <v>45893</v>
      </c>
      <c r="C481" s="39" t="s">
        <v>1738</v>
      </c>
      <c r="D481" s="49" t="s">
        <v>80</v>
      </c>
      <c r="E481" s="39">
        <v>3.25</v>
      </c>
      <c r="F481" s="39" t="s">
        <v>19</v>
      </c>
      <c r="G481" s="39"/>
      <c r="H481" s="42">
        <f t="shared" si="43"/>
        <v>20000</v>
      </c>
      <c r="I481" s="13">
        <f t="shared" si="44"/>
        <v>-20000</v>
      </c>
      <c r="J481" s="14">
        <f t="shared" si="45"/>
        <v>589600</v>
      </c>
    </row>
    <row r="482" spans="1:10">
      <c r="A482" s="11" t="s">
        <v>524</v>
      </c>
      <c r="B482" s="41">
        <v>45893</v>
      </c>
      <c r="C482" s="39" t="s">
        <v>1739</v>
      </c>
      <c r="D482" s="43" t="s">
        <v>18</v>
      </c>
      <c r="E482" s="39">
        <v>3.1</v>
      </c>
      <c r="F482" s="39" t="s">
        <v>16</v>
      </c>
      <c r="G482" s="52">
        <v>2.1</v>
      </c>
      <c r="H482" s="42">
        <f t="shared" si="43"/>
        <v>20000</v>
      </c>
      <c r="I482" s="13">
        <f t="shared" si="44"/>
        <v>22000</v>
      </c>
      <c r="J482" s="14">
        <f t="shared" si="45"/>
        <v>611600</v>
      </c>
    </row>
    <row r="483" spans="1:10">
      <c r="A483" s="11" t="s">
        <v>525</v>
      </c>
      <c r="B483" s="41">
        <v>45893</v>
      </c>
      <c r="C483" s="39" t="s">
        <v>1739</v>
      </c>
      <c r="D483" s="49" t="s">
        <v>80</v>
      </c>
      <c r="E483" s="39">
        <v>3.55</v>
      </c>
      <c r="F483" s="39" t="s">
        <v>19</v>
      </c>
      <c r="G483" s="39"/>
      <c r="H483" s="42">
        <f t="shared" si="43"/>
        <v>20000</v>
      </c>
      <c r="I483" s="13">
        <f t="shared" si="44"/>
        <v>-20000</v>
      </c>
      <c r="J483" s="14">
        <f t="shared" si="45"/>
        <v>591600</v>
      </c>
    </row>
    <row r="484" spans="1:10">
      <c r="A484" s="11" t="s">
        <v>526</v>
      </c>
      <c r="B484" s="41">
        <v>45893</v>
      </c>
      <c r="C484" s="39" t="s">
        <v>1740</v>
      </c>
      <c r="D484" s="43" t="s">
        <v>18</v>
      </c>
      <c r="E484" s="39">
        <v>3.7</v>
      </c>
      <c r="F484" s="39" t="s">
        <v>19</v>
      </c>
      <c r="G484" s="39"/>
      <c r="H484" s="42">
        <f t="shared" si="43"/>
        <v>20000</v>
      </c>
      <c r="I484" s="13">
        <f t="shared" si="44"/>
        <v>-20000</v>
      </c>
      <c r="J484" s="14">
        <f t="shared" si="45"/>
        <v>571600</v>
      </c>
    </row>
    <row r="485" spans="1:10">
      <c r="A485" s="11" t="s">
        <v>527</v>
      </c>
      <c r="B485" s="41">
        <v>45893</v>
      </c>
      <c r="C485" s="39" t="s">
        <v>1740</v>
      </c>
      <c r="D485" s="49" t="s">
        <v>80</v>
      </c>
      <c r="E485" s="39">
        <v>4.5</v>
      </c>
      <c r="F485" s="39" t="s">
        <v>19</v>
      </c>
      <c r="G485" s="39"/>
      <c r="H485" s="42">
        <f t="shared" si="43"/>
        <v>20000</v>
      </c>
      <c r="I485" s="13">
        <f t="shared" si="44"/>
        <v>-20000</v>
      </c>
      <c r="J485" s="14">
        <f t="shared" si="45"/>
        <v>551600</v>
      </c>
    </row>
    <row r="486" spans="1:10">
      <c r="A486" s="11" t="s">
        <v>528</v>
      </c>
      <c r="B486" s="41">
        <v>45893</v>
      </c>
      <c r="C486" s="39" t="s">
        <v>1741</v>
      </c>
      <c r="D486" s="43" t="s">
        <v>15</v>
      </c>
      <c r="E486" s="39">
        <v>2.1</v>
      </c>
      <c r="F486" s="39" t="s">
        <v>16</v>
      </c>
      <c r="G486" s="39"/>
      <c r="H486" s="42">
        <f t="shared" si="43"/>
        <v>20000</v>
      </c>
      <c r="I486" s="13">
        <f t="shared" si="44"/>
        <v>22000</v>
      </c>
      <c r="J486" s="14">
        <f t="shared" si="45"/>
        <v>573600</v>
      </c>
    </row>
    <row r="487" spans="1:10">
      <c r="A487" s="11" t="s">
        <v>529</v>
      </c>
      <c r="B487" s="41">
        <v>45893</v>
      </c>
      <c r="C487" s="39" t="s">
        <v>1741</v>
      </c>
      <c r="D487" s="49" t="s">
        <v>80</v>
      </c>
      <c r="E487" s="39">
        <v>5.75</v>
      </c>
      <c r="F487" s="39" t="s">
        <v>16</v>
      </c>
      <c r="G487" s="52">
        <v>4.5</v>
      </c>
      <c r="H487" s="42">
        <f t="shared" si="43"/>
        <v>20000</v>
      </c>
      <c r="I487" s="13">
        <f t="shared" si="44"/>
        <v>70000</v>
      </c>
      <c r="J487" s="14">
        <f t="shared" si="45"/>
        <v>643600</v>
      </c>
    </row>
    <row r="488" spans="1:10">
      <c r="A488" s="11" t="s">
        <v>530</v>
      </c>
      <c r="B488" s="41">
        <v>45893</v>
      </c>
      <c r="C488" s="39" t="s">
        <v>1742</v>
      </c>
      <c r="D488" s="43" t="s">
        <v>18</v>
      </c>
      <c r="E488" s="39">
        <v>3.2</v>
      </c>
      <c r="F488" s="39" t="s">
        <v>16</v>
      </c>
      <c r="G488" s="52">
        <v>2.6</v>
      </c>
      <c r="H488" s="42">
        <f t="shared" si="43"/>
        <v>20000</v>
      </c>
      <c r="I488" s="13">
        <f t="shared" si="44"/>
        <v>32000</v>
      </c>
      <c r="J488" s="14">
        <f t="shared" si="45"/>
        <v>675600</v>
      </c>
    </row>
    <row r="489" spans="1:10" ht="15" thickBot="1">
      <c r="A489" s="11" t="s">
        <v>531</v>
      </c>
      <c r="B489" s="54">
        <v>45893</v>
      </c>
      <c r="C489" s="40" t="s">
        <v>1742</v>
      </c>
      <c r="D489" s="50" t="s">
        <v>80</v>
      </c>
      <c r="E489" s="40">
        <v>4</v>
      </c>
      <c r="F489" s="40" t="s">
        <v>19</v>
      </c>
      <c r="G489" s="40"/>
      <c r="H489" s="42">
        <f t="shared" si="43"/>
        <v>20000</v>
      </c>
      <c r="I489" s="13">
        <f t="shared" si="44"/>
        <v>-20000</v>
      </c>
      <c r="J489" s="14">
        <f t="shared" si="45"/>
        <v>655600</v>
      </c>
    </row>
    <row r="490" spans="1:10" ht="15" thickTop="1">
      <c r="A490" s="11" t="s">
        <v>532</v>
      </c>
      <c r="B490" s="41">
        <v>45899</v>
      </c>
      <c r="C490" s="39" t="s">
        <v>1743</v>
      </c>
      <c r="D490" s="43" t="s">
        <v>15</v>
      </c>
      <c r="E490" s="39">
        <v>3.05</v>
      </c>
      <c r="F490" s="39" t="s">
        <v>19</v>
      </c>
      <c r="G490" s="39"/>
      <c r="H490" s="42">
        <f t="shared" si="43"/>
        <v>20000</v>
      </c>
      <c r="I490" s="13">
        <f t="shared" si="44"/>
        <v>-20000</v>
      </c>
      <c r="J490" s="14">
        <f t="shared" si="45"/>
        <v>635600</v>
      </c>
    </row>
    <row r="491" spans="1:10">
      <c r="A491" s="11" t="s">
        <v>533</v>
      </c>
      <c r="B491" s="41">
        <v>45899</v>
      </c>
      <c r="C491" s="39" t="s">
        <v>1743</v>
      </c>
      <c r="D491" s="49" t="s">
        <v>26</v>
      </c>
      <c r="E491" s="39">
        <v>2.15</v>
      </c>
      <c r="F491" s="39" t="s">
        <v>16</v>
      </c>
      <c r="G491" s="39"/>
      <c r="H491" s="42">
        <f t="shared" si="43"/>
        <v>20000</v>
      </c>
      <c r="I491" s="13">
        <f t="shared" si="44"/>
        <v>23000</v>
      </c>
      <c r="J491" s="14">
        <f t="shared" si="45"/>
        <v>658600</v>
      </c>
    </row>
    <row r="492" spans="1:10">
      <c r="A492" s="11" t="s">
        <v>534</v>
      </c>
      <c r="B492" s="41">
        <v>45899</v>
      </c>
      <c r="C492" s="39" t="s">
        <v>1743</v>
      </c>
      <c r="D492" s="49" t="s">
        <v>58</v>
      </c>
      <c r="E492" s="39">
        <v>3.9</v>
      </c>
      <c r="F492" s="39" t="s">
        <v>16</v>
      </c>
      <c r="G492" s="39"/>
      <c r="H492" s="42">
        <f t="shared" si="43"/>
        <v>20000</v>
      </c>
      <c r="I492" s="13">
        <f t="shared" si="44"/>
        <v>58000</v>
      </c>
      <c r="J492" s="14">
        <f t="shared" si="45"/>
        <v>716600</v>
      </c>
    </row>
    <row r="493" spans="1:10">
      <c r="A493" s="11" t="s">
        <v>535</v>
      </c>
      <c r="B493" s="41">
        <v>45899</v>
      </c>
      <c r="C493" s="39" t="s">
        <v>1744</v>
      </c>
      <c r="D493" s="43" t="s">
        <v>15</v>
      </c>
      <c r="E493" s="39">
        <v>2.8</v>
      </c>
      <c r="F493" s="39" t="s">
        <v>16</v>
      </c>
      <c r="G493" s="39"/>
      <c r="H493" s="42">
        <f t="shared" si="43"/>
        <v>20000</v>
      </c>
      <c r="I493" s="13">
        <f t="shared" si="44"/>
        <v>36000</v>
      </c>
      <c r="J493" s="14">
        <f t="shared" si="45"/>
        <v>752600</v>
      </c>
    </row>
    <row r="494" spans="1:10">
      <c r="A494" s="11" t="s">
        <v>536</v>
      </c>
      <c r="B494" s="41">
        <v>45899</v>
      </c>
      <c r="C494" s="39" t="s">
        <v>1744</v>
      </c>
      <c r="D494" s="49" t="s">
        <v>26</v>
      </c>
      <c r="E494" s="39">
        <v>1.97</v>
      </c>
      <c r="F494" s="39" t="s">
        <v>16</v>
      </c>
      <c r="G494" s="39"/>
      <c r="H494" s="42">
        <f t="shared" si="43"/>
        <v>20000</v>
      </c>
      <c r="I494" s="13">
        <f t="shared" si="44"/>
        <v>19400</v>
      </c>
      <c r="J494" s="14">
        <f t="shared" si="45"/>
        <v>772000</v>
      </c>
    </row>
    <row r="495" spans="1:10">
      <c r="A495" s="11" t="s">
        <v>537</v>
      </c>
      <c r="B495" s="41">
        <v>45899</v>
      </c>
      <c r="C495" s="39" t="s">
        <v>1744</v>
      </c>
      <c r="D495" s="49" t="s">
        <v>58</v>
      </c>
      <c r="E495" s="39">
        <v>3.4</v>
      </c>
      <c r="F495" s="39" t="s">
        <v>16</v>
      </c>
      <c r="G495" s="39"/>
      <c r="H495" s="42">
        <f t="shared" si="43"/>
        <v>20000</v>
      </c>
      <c r="I495" s="13">
        <f t="shared" si="44"/>
        <v>48000</v>
      </c>
      <c r="J495" s="14">
        <f t="shared" si="45"/>
        <v>820000</v>
      </c>
    </row>
    <row r="496" spans="1:10">
      <c r="A496" s="11" t="s">
        <v>538</v>
      </c>
      <c r="B496" s="41">
        <v>45899</v>
      </c>
      <c r="C496" s="39" t="s">
        <v>1745</v>
      </c>
      <c r="D496" s="39" t="s">
        <v>1746</v>
      </c>
      <c r="E496" s="39">
        <v>1.81</v>
      </c>
      <c r="F496" s="39" t="s">
        <v>19</v>
      </c>
      <c r="G496" s="39"/>
      <c r="H496" s="42">
        <f t="shared" si="43"/>
        <v>20000</v>
      </c>
      <c r="I496" s="13">
        <f t="shared" si="44"/>
        <v>-20000</v>
      </c>
      <c r="J496" s="14">
        <f t="shared" si="45"/>
        <v>800000</v>
      </c>
    </row>
    <row r="497" spans="1:10">
      <c r="A497" s="11" t="s">
        <v>539</v>
      </c>
      <c r="B497" s="41">
        <v>45899</v>
      </c>
      <c r="C497" s="39" t="s">
        <v>1747</v>
      </c>
      <c r="D497" s="39" t="s">
        <v>1748</v>
      </c>
      <c r="E497" s="39">
        <v>1.65</v>
      </c>
      <c r="F497" s="39" t="s">
        <v>16</v>
      </c>
      <c r="G497" s="39"/>
      <c r="H497" s="42">
        <f t="shared" si="43"/>
        <v>20000</v>
      </c>
      <c r="I497" s="13">
        <f t="shared" si="44"/>
        <v>12999.999999999998</v>
      </c>
      <c r="J497" s="14">
        <f t="shared" si="45"/>
        <v>813000</v>
      </c>
    </row>
    <row r="498" spans="1:10">
      <c r="A498" s="11" t="s">
        <v>540</v>
      </c>
      <c r="B498" s="41">
        <v>45899</v>
      </c>
      <c r="C498" s="39" t="s">
        <v>1749</v>
      </c>
      <c r="D498" s="39" t="s">
        <v>1750</v>
      </c>
      <c r="E498" s="39">
        <v>2.16</v>
      </c>
      <c r="F498" s="39" t="s">
        <v>19</v>
      </c>
      <c r="G498" s="39"/>
      <c r="H498" s="42">
        <f t="shared" si="43"/>
        <v>20000</v>
      </c>
      <c r="I498" s="13">
        <f t="shared" si="44"/>
        <v>-20000</v>
      </c>
      <c r="J498" s="14">
        <f t="shared" si="45"/>
        <v>793000</v>
      </c>
    </row>
    <row r="499" spans="1:10">
      <c r="A499" s="11" t="s">
        <v>541</v>
      </c>
      <c r="B499" s="41">
        <v>45899</v>
      </c>
      <c r="C499" s="39" t="s">
        <v>1751</v>
      </c>
      <c r="D499" s="39" t="s">
        <v>1752</v>
      </c>
      <c r="E499" s="39">
        <v>1.91</v>
      </c>
      <c r="F499" s="39" t="s">
        <v>19</v>
      </c>
      <c r="G499" s="39"/>
      <c r="H499" s="42">
        <f t="shared" si="43"/>
        <v>20000</v>
      </c>
      <c r="I499" s="13">
        <f t="shared" si="44"/>
        <v>-20000</v>
      </c>
      <c r="J499" s="14">
        <f t="shared" si="45"/>
        <v>773000</v>
      </c>
    </row>
    <row r="500" spans="1:10">
      <c r="A500" s="11" t="s">
        <v>542</v>
      </c>
      <c r="B500" s="41">
        <v>45899</v>
      </c>
      <c r="C500" s="39" t="s">
        <v>1753</v>
      </c>
      <c r="D500" s="39" t="s">
        <v>1432</v>
      </c>
      <c r="E500" s="39">
        <v>1.92</v>
      </c>
      <c r="F500" s="39" t="s">
        <v>19</v>
      </c>
      <c r="G500" s="39"/>
      <c r="H500" s="42">
        <f t="shared" si="43"/>
        <v>20000</v>
      </c>
      <c r="I500" s="13">
        <f t="shared" si="44"/>
        <v>-20000</v>
      </c>
      <c r="J500" s="14">
        <f t="shared" si="45"/>
        <v>753000</v>
      </c>
    </row>
    <row r="501" spans="1:10">
      <c r="A501" s="11" t="s">
        <v>543</v>
      </c>
      <c r="B501" s="41">
        <v>45899</v>
      </c>
      <c r="C501" s="39" t="s">
        <v>1754</v>
      </c>
      <c r="D501" s="39" t="s">
        <v>1432</v>
      </c>
      <c r="E501" s="39">
        <v>1.62</v>
      </c>
      <c r="F501" s="39" t="s">
        <v>19</v>
      </c>
      <c r="G501" s="39"/>
      <c r="H501" s="42">
        <f t="shared" si="43"/>
        <v>20000</v>
      </c>
      <c r="I501" s="13">
        <f t="shared" si="44"/>
        <v>-20000</v>
      </c>
      <c r="J501" s="14">
        <f t="shared" si="45"/>
        <v>733000</v>
      </c>
    </row>
    <row r="502" spans="1:10">
      <c r="A502" s="11" t="s">
        <v>544</v>
      </c>
      <c r="B502" s="41">
        <v>45899</v>
      </c>
      <c r="C502" s="39" t="s">
        <v>1755</v>
      </c>
      <c r="D502" s="43" t="s">
        <v>15</v>
      </c>
      <c r="E502" s="39">
        <v>2.62</v>
      </c>
      <c r="F502" s="39" t="s">
        <v>19</v>
      </c>
      <c r="G502" s="39"/>
      <c r="H502" s="42">
        <f t="shared" si="43"/>
        <v>20000</v>
      </c>
      <c r="I502" s="13">
        <f t="shared" si="44"/>
        <v>-20000</v>
      </c>
      <c r="J502" s="14">
        <f t="shared" si="45"/>
        <v>713000</v>
      </c>
    </row>
    <row r="503" spans="1:10">
      <c r="A503" s="11" t="s">
        <v>545</v>
      </c>
      <c r="B503" s="41">
        <v>45899</v>
      </c>
      <c r="C503" s="39" t="s">
        <v>1755</v>
      </c>
      <c r="D503" s="49" t="s">
        <v>26</v>
      </c>
      <c r="E503" s="39">
        <v>1.77</v>
      </c>
      <c r="F503" s="39" t="s">
        <v>19</v>
      </c>
      <c r="G503" s="39"/>
      <c r="H503" s="42">
        <f t="shared" si="43"/>
        <v>20000</v>
      </c>
      <c r="I503" s="13">
        <f t="shared" si="44"/>
        <v>-20000</v>
      </c>
      <c r="J503" s="14">
        <f t="shared" si="45"/>
        <v>693000</v>
      </c>
    </row>
    <row r="504" spans="1:10">
      <c r="A504" s="11" t="s">
        <v>546</v>
      </c>
      <c r="B504" s="41">
        <v>45899</v>
      </c>
      <c r="C504" s="39" t="s">
        <v>1755</v>
      </c>
      <c r="D504" s="49" t="s">
        <v>58</v>
      </c>
      <c r="E504" s="39">
        <v>2.85</v>
      </c>
      <c r="F504" s="39" t="s">
        <v>19</v>
      </c>
      <c r="G504" s="39"/>
      <c r="H504" s="42">
        <f t="shared" si="43"/>
        <v>20000</v>
      </c>
      <c r="I504" s="13">
        <f t="shared" si="44"/>
        <v>-20000</v>
      </c>
      <c r="J504" s="14">
        <f t="shared" si="45"/>
        <v>673000</v>
      </c>
    </row>
    <row r="505" spans="1:10">
      <c r="A505" s="11" t="s">
        <v>547</v>
      </c>
      <c r="B505" s="41">
        <v>45899</v>
      </c>
      <c r="C505" s="39" t="s">
        <v>1756</v>
      </c>
      <c r="D505" s="43" t="s">
        <v>15</v>
      </c>
      <c r="E505" s="39">
        <v>2.38</v>
      </c>
      <c r="F505" s="39" t="s">
        <v>19</v>
      </c>
      <c r="G505" s="39"/>
      <c r="H505" s="42">
        <f t="shared" si="43"/>
        <v>20000</v>
      </c>
      <c r="I505" s="13">
        <f t="shared" si="44"/>
        <v>-20000</v>
      </c>
      <c r="J505" s="14">
        <f t="shared" si="45"/>
        <v>653000</v>
      </c>
    </row>
    <row r="506" spans="1:10">
      <c r="A506" s="11" t="s">
        <v>548</v>
      </c>
      <c r="B506" s="41">
        <v>45899</v>
      </c>
      <c r="C506" s="39" t="s">
        <v>1756</v>
      </c>
      <c r="D506" s="49" t="s">
        <v>58</v>
      </c>
      <c r="E506" s="39">
        <v>2.5099999999999998</v>
      </c>
      <c r="F506" s="39" t="s">
        <v>16</v>
      </c>
      <c r="G506" s="39"/>
      <c r="H506" s="42">
        <f t="shared" si="43"/>
        <v>20000</v>
      </c>
      <c r="I506" s="13">
        <f t="shared" si="44"/>
        <v>30199.999999999996</v>
      </c>
      <c r="J506" s="14">
        <f t="shared" si="45"/>
        <v>683200</v>
      </c>
    </row>
    <row r="507" spans="1:10">
      <c r="A507" s="11" t="s">
        <v>549</v>
      </c>
      <c r="B507" s="41">
        <v>45899</v>
      </c>
      <c r="C507" s="39" t="s">
        <v>1756</v>
      </c>
      <c r="D507" s="49" t="s">
        <v>88</v>
      </c>
      <c r="E507" s="39">
        <v>4.4000000000000004</v>
      </c>
      <c r="F507" s="39" t="s">
        <v>19</v>
      </c>
      <c r="G507" s="39"/>
      <c r="H507" s="42">
        <f t="shared" si="43"/>
        <v>20000</v>
      </c>
      <c r="I507" s="13">
        <f t="shared" si="44"/>
        <v>-20000</v>
      </c>
      <c r="J507" s="14">
        <f t="shared" si="45"/>
        <v>663200</v>
      </c>
    </row>
    <row r="508" spans="1:10">
      <c r="A508" s="11" t="s">
        <v>550</v>
      </c>
      <c r="B508" s="41">
        <v>45899</v>
      </c>
      <c r="C508" s="39" t="s">
        <v>1757</v>
      </c>
      <c r="D508" s="43" t="s">
        <v>15</v>
      </c>
      <c r="E508" s="39">
        <v>2.11</v>
      </c>
      <c r="F508" s="39" t="s">
        <v>19</v>
      </c>
      <c r="G508" s="39"/>
      <c r="H508" s="42">
        <f t="shared" si="43"/>
        <v>20000</v>
      </c>
      <c r="I508" s="13">
        <f t="shared" si="44"/>
        <v>-20000</v>
      </c>
      <c r="J508" s="14">
        <f t="shared" si="45"/>
        <v>643200</v>
      </c>
    </row>
    <row r="509" spans="1:10">
      <c r="A509" s="11" t="s">
        <v>551</v>
      </c>
      <c r="B509" s="41">
        <v>45899</v>
      </c>
      <c r="C509" s="39" t="s">
        <v>1757</v>
      </c>
      <c r="D509" s="49" t="s">
        <v>58</v>
      </c>
      <c r="E509" s="39">
        <v>2.11</v>
      </c>
      <c r="F509" s="39" t="s">
        <v>16</v>
      </c>
      <c r="G509" s="39"/>
      <c r="H509" s="42">
        <f t="shared" si="43"/>
        <v>20000</v>
      </c>
      <c r="I509" s="13">
        <f t="shared" si="44"/>
        <v>22199.999999999996</v>
      </c>
      <c r="J509" s="14">
        <f t="shared" si="45"/>
        <v>665400</v>
      </c>
    </row>
    <row r="510" spans="1:10">
      <c r="A510" s="11" t="s">
        <v>552</v>
      </c>
      <c r="B510" s="41">
        <v>45899</v>
      </c>
      <c r="C510" s="39" t="s">
        <v>1757</v>
      </c>
      <c r="D510" s="49" t="s">
        <v>88</v>
      </c>
      <c r="E510" s="39">
        <v>3.5</v>
      </c>
      <c r="F510" s="39" t="s">
        <v>19</v>
      </c>
      <c r="G510" s="39"/>
      <c r="H510" s="42">
        <f t="shared" si="43"/>
        <v>20000</v>
      </c>
      <c r="I510" s="13">
        <f t="shared" si="44"/>
        <v>-20000</v>
      </c>
      <c r="J510" s="14">
        <f t="shared" si="45"/>
        <v>645400</v>
      </c>
    </row>
    <row r="511" spans="1:10">
      <c r="A511" s="11" t="s">
        <v>553</v>
      </c>
      <c r="B511" s="41">
        <v>45899</v>
      </c>
      <c r="C511" s="39" t="s">
        <v>1758</v>
      </c>
      <c r="D511" s="49" t="s">
        <v>26</v>
      </c>
      <c r="E511" s="39">
        <v>1.87</v>
      </c>
      <c r="F511" s="39" t="s">
        <v>16</v>
      </c>
      <c r="G511" s="39"/>
      <c r="H511" s="42">
        <f t="shared" si="43"/>
        <v>20000</v>
      </c>
      <c r="I511" s="13">
        <f t="shared" si="44"/>
        <v>17400.000000000004</v>
      </c>
      <c r="J511" s="14">
        <f t="shared" si="45"/>
        <v>662800</v>
      </c>
    </row>
    <row r="512" spans="1:10">
      <c r="A512" s="11" t="s">
        <v>554</v>
      </c>
      <c r="B512" s="41">
        <v>45899</v>
      </c>
      <c r="C512" s="39" t="s">
        <v>1758</v>
      </c>
      <c r="D512" s="49" t="s">
        <v>58</v>
      </c>
      <c r="E512" s="39">
        <v>3.1</v>
      </c>
      <c r="F512" s="39" t="s">
        <v>16</v>
      </c>
      <c r="G512" s="39"/>
      <c r="H512" s="42">
        <f t="shared" si="43"/>
        <v>20000</v>
      </c>
      <c r="I512" s="13">
        <f t="shared" si="44"/>
        <v>42000</v>
      </c>
      <c r="J512" s="14">
        <f t="shared" si="45"/>
        <v>704800</v>
      </c>
    </row>
    <row r="513" spans="1:10">
      <c r="A513" s="11" t="s">
        <v>555</v>
      </c>
      <c r="B513" s="41">
        <v>45899</v>
      </c>
      <c r="C513" s="39" t="s">
        <v>1759</v>
      </c>
      <c r="D513" s="43" t="s">
        <v>15</v>
      </c>
      <c r="E513" s="39">
        <v>2.75</v>
      </c>
      <c r="F513" s="39" t="s">
        <v>16</v>
      </c>
      <c r="G513" s="39"/>
      <c r="H513" s="42">
        <f t="shared" si="43"/>
        <v>20000</v>
      </c>
      <c r="I513" s="13">
        <f t="shared" si="44"/>
        <v>35000</v>
      </c>
      <c r="J513" s="14">
        <f t="shared" si="45"/>
        <v>739800</v>
      </c>
    </row>
    <row r="514" spans="1:10">
      <c r="A514" s="11" t="s">
        <v>556</v>
      </c>
      <c r="B514" s="41">
        <v>45899</v>
      </c>
      <c r="C514" s="39" t="s">
        <v>1759</v>
      </c>
      <c r="D514" s="43" t="s">
        <v>18</v>
      </c>
      <c r="E514" s="39">
        <v>6.75</v>
      </c>
      <c r="F514" s="39" t="s">
        <v>16</v>
      </c>
      <c r="G514" s="39"/>
      <c r="H514" s="42">
        <f t="shared" si="43"/>
        <v>20000</v>
      </c>
      <c r="I514" s="13">
        <f t="shared" si="44"/>
        <v>115000</v>
      </c>
      <c r="J514" s="14">
        <f t="shared" si="45"/>
        <v>854800</v>
      </c>
    </row>
    <row r="515" spans="1:10">
      <c r="A515" s="11" t="s">
        <v>557</v>
      </c>
      <c r="B515" s="41">
        <v>45899</v>
      </c>
      <c r="C515" s="39" t="s">
        <v>1759</v>
      </c>
      <c r="D515" s="49" t="s">
        <v>58</v>
      </c>
      <c r="E515" s="39">
        <v>3.2</v>
      </c>
      <c r="F515" s="39" t="s">
        <v>16</v>
      </c>
      <c r="G515" s="52">
        <v>2.9</v>
      </c>
      <c r="H515" s="42">
        <f t="shared" si="43"/>
        <v>20000</v>
      </c>
      <c r="I515" s="13">
        <f t="shared" si="44"/>
        <v>38000</v>
      </c>
      <c r="J515" s="14">
        <f t="shared" si="45"/>
        <v>892800</v>
      </c>
    </row>
    <row r="516" spans="1:10">
      <c r="A516" s="11" t="s">
        <v>558</v>
      </c>
      <c r="B516" s="41">
        <v>45899</v>
      </c>
      <c r="C516" s="39" t="s">
        <v>1759</v>
      </c>
      <c r="D516" s="49" t="s">
        <v>88</v>
      </c>
      <c r="E516" s="39">
        <v>6</v>
      </c>
      <c r="F516" s="39" t="s">
        <v>16</v>
      </c>
      <c r="G516" s="52">
        <v>5.5</v>
      </c>
      <c r="H516" s="42">
        <f t="shared" si="43"/>
        <v>20000</v>
      </c>
      <c r="I516" s="13">
        <f t="shared" si="44"/>
        <v>90000</v>
      </c>
      <c r="J516" s="14">
        <f t="shared" si="45"/>
        <v>982800</v>
      </c>
    </row>
    <row r="517" spans="1:10">
      <c r="A517" s="11" t="s">
        <v>559</v>
      </c>
      <c r="B517" s="41">
        <v>45899</v>
      </c>
      <c r="C517" s="39" t="s">
        <v>1760</v>
      </c>
      <c r="D517" s="43" t="s">
        <v>15</v>
      </c>
      <c r="E517" s="39">
        <v>4</v>
      </c>
      <c r="F517" s="39" t="s">
        <v>16</v>
      </c>
      <c r="G517" s="57">
        <v>1</v>
      </c>
      <c r="H517" s="42">
        <f t="shared" ref="H517:H552" si="46">$C$3</f>
        <v>20000</v>
      </c>
      <c r="I517" s="13">
        <f t="shared" ref="I517:I552" si="47">IF(G517&lt;&gt;"",IF(F517="nyertes",(G517-1)*H517,H517*(-1)),IF(F517="nyertes",(E517-1)*H517,H517*(-1)))</f>
        <v>0</v>
      </c>
      <c r="J517" s="14">
        <f t="shared" si="45"/>
        <v>982800</v>
      </c>
    </row>
    <row r="518" spans="1:10">
      <c r="A518" s="11" t="s">
        <v>560</v>
      </c>
      <c r="B518" s="41">
        <v>45899</v>
      </c>
      <c r="C518" s="39" t="s">
        <v>1760</v>
      </c>
      <c r="D518" s="49" t="s">
        <v>84</v>
      </c>
      <c r="E518" s="39">
        <v>2.12</v>
      </c>
      <c r="F518" s="39" t="s">
        <v>16</v>
      </c>
      <c r="G518" s="57">
        <v>1</v>
      </c>
      <c r="H518" s="42">
        <f t="shared" si="46"/>
        <v>20000</v>
      </c>
      <c r="I518" s="13">
        <f t="shared" si="47"/>
        <v>0</v>
      </c>
      <c r="J518" s="14">
        <f t="shared" ref="J518:J552" si="48">J517+I518</f>
        <v>982800</v>
      </c>
    </row>
    <row r="519" spans="1:10">
      <c r="A519" s="11" t="s">
        <v>561</v>
      </c>
      <c r="B519" s="41">
        <v>45899</v>
      </c>
      <c r="C519" s="39" t="s">
        <v>1760</v>
      </c>
      <c r="D519" s="49" t="s">
        <v>26</v>
      </c>
      <c r="E519" s="39">
        <v>2.85</v>
      </c>
      <c r="F519" s="39" t="s">
        <v>16</v>
      </c>
      <c r="G519" s="57">
        <v>1</v>
      </c>
      <c r="H519" s="42">
        <f t="shared" si="46"/>
        <v>20000</v>
      </c>
      <c r="I519" s="13">
        <f t="shared" si="47"/>
        <v>0</v>
      </c>
      <c r="J519" s="14">
        <f t="shared" si="48"/>
        <v>982800</v>
      </c>
    </row>
    <row r="520" spans="1:10">
      <c r="A520" s="11" t="s">
        <v>562</v>
      </c>
      <c r="B520" s="41">
        <v>45899</v>
      </c>
      <c r="C520" s="39" t="s">
        <v>1761</v>
      </c>
      <c r="D520" s="43" t="s">
        <v>15</v>
      </c>
      <c r="E520" s="39">
        <v>2.21</v>
      </c>
      <c r="F520" s="39" t="s">
        <v>16</v>
      </c>
      <c r="G520" s="39"/>
      <c r="H520" s="42">
        <f t="shared" si="46"/>
        <v>20000</v>
      </c>
      <c r="I520" s="13">
        <f t="shared" si="47"/>
        <v>24200</v>
      </c>
      <c r="J520" s="14">
        <f t="shared" si="48"/>
        <v>1007000</v>
      </c>
    </row>
    <row r="521" spans="1:10" ht="15" thickBot="1">
      <c r="A521" s="11" t="s">
        <v>563</v>
      </c>
      <c r="B521" s="54">
        <v>45899</v>
      </c>
      <c r="C521" s="40" t="s">
        <v>1761</v>
      </c>
      <c r="D521" s="50" t="s">
        <v>58</v>
      </c>
      <c r="E521" s="40">
        <v>2.33</v>
      </c>
      <c r="F521" s="40" t="s">
        <v>16</v>
      </c>
      <c r="G521" s="40"/>
      <c r="H521" s="42">
        <f t="shared" si="46"/>
        <v>20000</v>
      </c>
      <c r="I521" s="13">
        <f t="shared" si="47"/>
        <v>26600</v>
      </c>
      <c r="J521" s="14">
        <f t="shared" si="48"/>
        <v>1033600</v>
      </c>
    </row>
    <row r="522" spans="1:10" ht="15" thickTop="1">
      <c r="A522" s="11" t="s">
        <v>564</v>
      </c>
      <c r="B522" s="41">
        <v>45900</v>
      </c>
      <c r="C522" s="39" t="s">
        <v>1762</v>
      </c>
      <c r="D522" s="49" t="s">
        <v>23</v>
      </c>
      <c r="E522" s="39">
        <v>1.72</v>
      </c>
      <c r="F522" s="39" t="s">
        <v>16</v>
      </c>
      <c r="G522" s="39"/>
      <c r="H522" s="42">
        <f t="shared" si="46"/>
        <v>20000</v>
      </c>
      <c r="I522" s="13">
        <f t="shared" si="47"/>
        <v>14400</v>
      </c>
      <c r="J522" s="14">
        <f t="shared" si="48"/>
        <v>1048000</v>
      </c>
    </row>
    <row r="523" spans="1:10">
      <c r="A523" s="11" t="s">
        <v>565</v>
      </c>
      <c r="B523" s="41">
        <v>45900</v>
      </c>
      <c r="C523" s="39" t="s">
        <v>1763</v>
      </c>
      <c r="D523" s="49" t="s">
        <v>23</v>
      </c>
      <c r="E523" s="39">
        <v>1.81</v>
      </c>
      <c r="F523" s="39" t="s">
        <v>19</v>
      </c>
      <c r="G523" s="39"/>
      <c r="H523" s="42">
        <f t="shared" si="46"/>
        <v>20000</v>
      </c>
      <c r="I523" s="13">
        <f t="shared" si="47"/>
        <v>-20000</v>
      </c>
      <c r="J523" s="14">
        <f t="shared" si="48"/>
        <v>1028000</v>
      </c>
    </row>
    <row r="524" spans="1:10">
      <c r="A524" s="11" t="s">
        <v>566</v>
      </c>
      <c r="B524" s="41">
        <v>45900</v>
      </c>
      <c r="C524" s="39" t="s">
        <v>1763</v>
      </c>
      <c r="D524" s="49" t="s">
        <v>58</v>
      </c>
      <c r="E524" s="39">
        <v>2.23</v>
      </c>
      <c r="F524" s="39" t="s">
        <v>19</v>
      </c>
      <c r="G524" s="39"/>
      <c r="H524" s="42">
        <f t="shared" si="46"/>
        <v>20000</v>
      </c>
      <c r="I524" s="13">
        <f t="shared" si="47"/>
        <v>-20000</v>
      </c>
      <c r="J524" s="14">
        <f t="shared" si="48"/>
        <v>1008000</v>
      </c>
    </row>
    <row r="525" spans="1:10">
      <c r="A525" s="11" t="s">
        <v>567</v>
      </c>
      <c r="B525" s="41">
        <v>45900</v>
      </c>
      <c r="C525" s="39" t="s">
        <v>1764</v>
      </c>
      <c r="D525" s="49" t="s">
        <v>1434</v>
      </c>
      <c r="E525" s="39">
        <v>10.5</v>
      </c>
      <c r="F525" s="39" t="s">
        <v>19</v>
      </c>
      <c r="G525" s="39"/>
      <c r="H525" s="42">
        <f t="shared" si="46"/>
        <v>20000</v>
      </c>
      <c r="I525" s="13">
        <f t="shared" si="47"/>
        <v>-20000</v>
      </c>
      <c r="J525" s="14">
        <f t="shared" si="48"/>
        <v>988000</v>
      </c>
    </row>
    <row r="526" spans="1:10">
      <c r="A526" s="11" t="s">
        <v>568</v>
      </c>
      <c r="B526" s="41">
        <v>45900</v>
      </c>
      <c r="C526" s="39" t="s">
        <v>1765</v>
      </c>
      <c r="D526" s="49" t="s">
        <v>1434</v>
      </c>
      <c r="E526" s="39">
        <v>10.5</v>
      </c>
      <c r="F526" s="39" t="s">
        <v>19</v>
      </c>
      <c r="G526" s="39"/>
      <c r="H526" s="42">
        <f t="shared" si="46"/>
        <v>20000</v>
      </c>
      <c r="I526" s="13">
        <f t="shared" si="47"/>
        <v>-20000</v>
      </c>
      <c r="J526" s="14">
        <f t="shared" si="48"/>
        <v>968000</v>
      </c>
    </row>
    <row r="527" spans="1:10">
      <c r="A527" s="11" t="s">
        <v>569</v>
      </c>
      <c r="B527" s="41">
        <v>45900</v>
      </c>
      <c r="C527" s="39" t="s">
        <v>1765</v>
      </c>
      <c r="D527" s="49" t="s">
        <v>23</v>
      </c>
      <c r="E527" s="39">
        <v>1.95</v>
      </c>
      <c r="F527" s="39" t="s">
        <v>16</v>
      </c>
      <c r="G527" s="57">
        <v>1</v>
      </c>
      <c r="H527" s="42">
        <f t="shared" si="46"/>
        <v>20000</v>
      </c>
      <c r="I527" s="13">
        <f t="shared" si="47"/>
        <v>0</v>
      </c>
      <c r="J527" s="14">
        <f t="shared" si="48"/>
        <v>968000</v>
      </c>
    </row>
    <row r="528" spans="1:10">
      <c r="A528" s="11" t="s">
        <v>570</v>
      </c>
      <c r="B528" s="41">
        <v>45900</v>
      </c>
      <c r="C528" s="39" t="s">
        <v>1766</v>
      </c>
      <c r="D528" s="49" t="s">
        <v>23</v>
      </c>
      <c r="E528" s="39">
        <v>1.99</v>
      </c>
      <c r="F528" s="39" t="s">
        <v>16</v>
      </c>
      <c r="G528" s="39"/>
      <c r="H528" s="42">
        <f t="shared" si="46"/>
        <v>20000</v>
      </c>
      <c r="I528" s="13">
        <f t="shared" si="47"/>
        <v>19800</v>
      </c>
      <c r="J528" s="14">
        <f t="shared" si="48"/>
        <v>987800</v>
      </c>
    </row>
    <row r="529" spans="1:10">
      <c r="A529" s="11" t="s">
        <v>571</v>
      </c>
      <c r="B529" s="41">
        <v>45900</v>
      </c>
      <c r="C529" s="39" t="s">
        <v>1767</v>
      </c>
      <c r="D529" s="49" t="s">
        <v>26</v>
      </c>
      <c r="E529" s="39">
        <v>1.71</v>
      </c>
      <c r="F529" s="39" t="s">
        <v>19</v>
      </c>
      <c r="G529" s="39"/>
      <c r="H529" s="42">
        <f t="shared" si="46"/>
        <v>20000</v>
      </c>
      <c r="I529" s="13">
        <f t="shared" si="47"/>
        <v>-20000</v>
      </c>
      <c r="J529" s="14">
        <f t="shared" si="48"/>
        <v>967800</v>
      </c>
    </row>
    <row r="530" spans="1:10">
      <c r="A530" s="11" t="s">
        <v>572</v>
      </c>
      <c r="B530" s="41">
        <v>45900</v>
      </c>
      <c r="C530" s="39" t="s">
        <v>1767</v>
      </c>
      <c r="D530" s="49" t="s">
        <v>58</v>
      </c>
      <c r="E530" s="39">
        <v>2.7</v>
      </c>
      <c r="F530" s="39" t="s">
        <v>19</v>
      </c>
      <c r="G530" s="39"/>
      <c r="H530" s="42">
        <f t="shared" si="46"/>
        <v>20000</v>
      </c>
      <c r="I530" s="13">
        <f t="shared" si="47"/>
        <v>-20000</v>
      </c>
      <c r="J530" s="14">
        <f t="shared" si="48"/>
        <v>947800</v>
      </c>
    </row>
    <row r="531" spans="1:10">
      <c r="A531" s="11" t="s">
        <v>573</v>
      </c>
      <c r="B531" s="41">
        <v>45900</v>
      </c>
      <c r="C531" s="39" t="s">
        <v>1768</v>
      </c>
      <c r="D531" s="49" t="s">
        <v>26</v>
      </c>
      <c r="E531" s="39">
        <v>1.76</v>
      </c>
      <c r="F531" s="39" t="s">
        <v>19</v>
      </c>
      <c r="G531" s="39"/>
      <c r="H531" s="42">
        <f t="shared" si="46"/>
        <v>20000</v>
      </c>
      <c r="I531" s="13">
        <f t="shared" si="47"/>
        <v>-20000</v>
      </c>
      <c r="J531" s="14">
        <f t="shared" si="48"/>
        <v>927800</v>
      </c>
    </row>
    <row r="532" spans="1:10">
      <c r="A532" s="11" t="s">
        <v>574</v>
      </c>
      <c r="B532" s="41">
        <v>45900</v>
      </c>
      <c r="C532" s="39" t="s">
        <v>1768</v>
      </c>
      <c r="D532" s="49" t="s">
        <v>58</v>
      </c>
      <c r="E532" s="39">
        <v>2.9</v>
      </c>
      <c r="F532" s="39" t="s">
        <v>19</v>
      </c>
      <c r="G532" s="39"/>
      <c r="H532" s="42">
        <f t="shared" si="46"/>
        <v>20000</v>
      </c>
      <c r="I532" s="13">
        <f t="shared" si="47"/>
        <v>-20000</v>
      </c>
      <c r="J532" s="14">
        <f t="shared" si="48"/>
        <v>907800</v>
      </c>
    </row>
    <row r="533" spans="1:10">
      <c r="A533" s="11" t="s">
        <v>575</v>
      </c>
      <c r="B533" s="41">
        <v>45900</v>
      </c>
      <c r="C533" s="39" t="s">
        <v>1767</v>
      </c>
      <c r="D533" s="49" t="s">
        <v>1442</v>
      </c>
      <c r="E533" s="39">
        <v>2.17</v>
      </c>
      <c r="F533" s="39" t="s">
        <v>19</v>
      </c>
      <c r="G533" s="39"/>
      <c r="H533" s="42">
        <f t="shared" si="46"/>
        <v>20000</v>
      </c>
      <c r="I533" s="13">
        <f t="shared" si="47"/>
        <v>-20000</v>
      </c>
      <c r="J533" s="14">
        <f t="shared" si="48"/>
        <v>887800</v>
      </c>
    </row>
    <row r="534" spans="1:10">
      <c r="A534" s="11" t="s">
        <v>576</v>
      </c>
      <c r="B534" s="41">
        <v>45900</v>
      </c>
      <c r="C534" s="39" t="s">
        <v>1767</v>
      </c>
      <c r="D534" s="49" t="s">
        <v>26</v>
      </c>
      <c r="E534" s="39">
        <v>4.5999999999999996</v>
      </c>
      <c r="F534" s="39" t="s">
        <v>19</v>
      </c>
      <c r="G534" s="39"/>
      <c r="H534" s="42">
        <f t="shared" si="46"/>
        <v>20000</v>
      </c>
      <c r="I534" s="13">
        <f t="shared" si="47"/>
        <v>-20000</v>
      </c>
      <c r="J534" s="14">
        <f t="shared" si="48"/>
        <v>867800</v>
      </c>
    </row>
    <row r="535" spans="1:10">
      <c r="A535" s="11" t="s">
        <v>577</v>
      </c>
      <c r="B535" s="41">
        <v>45900</v>
      </c>
      <c r="C535" s="39" t="s">
        <v>1769</v>
      </c>
      <c r="D535" s="43" t="s">
        <v>31</v>
      </c>
      <c r="E535" s="39">
        <v>2.9</v>
      </c>
      <c r="F535" s="39" t="s">
        <v>19</v>
      </c>
      <c r="G535" s="39"/>
      <c r="H535" s="42">
        <f t="shared" si="46"/>
        <v>20000</v>
      </c>
      <c r="I535" s="13">
        <f t="shared" si="47"/>
        <v>-20000</v>
      </c>
      <c r="J535" s="14">
        <f t="shared" si="48"/>
        <v>847800</v>
      </c>
    </row>
    <row r="536" spans="1:10">
      <c r="A536" s="11" t="s">
        <v>578</v>
      </c>
      <c r="B536" s="41">
        <v>45900</v>
      </c>
      <c r="C536" s="39" t="s">
        <v>1769</v>
      </c>
      <c r="D536" s="43" t="s">
        <v>15</v>
      </c>
      <c r="E536" s="39">
        <v>13.5</v>
      </c>
      <c r="F536" s="39" t="s">
        <v>19</v>
      </c>
      <c r="G536" s="39"/>
      <c r="H536" s="42">
        <f t="shared" si="46"/>
        <v>20000</v>
      </c>
      <c r="I536" s="13">
        <f t="shared" si="47"/>
        <v>-20000</v>
      </c>
      <c r="J536" s="14">
        <f t="shared" si="48"/>
        <v>827800</v>
      </c>
    </row>
    <row r="537" spans="1:10">
      <c r="A537" s="11" t="s">
        <v>579</v>
      </c>
      <c r="B537" s="41">
        <v>45900</v>
      </c>
      <c r="C537" s="39" t="s">
        <v>1770</v>
      </c>
      <c r="D537" s="43" t="s">
        <v>15</v>
      </c>
      <c r="E537" s="39">
        <v>1.87</v>
      </c>
      <c r="F537" s="39" t="s">
        <v>16</v>
      </c>
      <c r="G537" s="39"/>
      <c r="H537" s="42">
        <f t="shared" si="46"/>
        <v>20000</v>
      </c>
      <c r="I537" s="13">
        <f t="shared" si="47"/>
        <v>17400.000000000004</v>
      </c>
      <c r="J537" s="14">
        <f t="shared" si="48"/>
        <v>845200</v>
      </c>
    </row>
    <row r="538" spans="1:10">
      <c r="A538" s="11" t="s">
        <v>580</v>
      </c>
      <c r="B538" s="41">
        <v>45900</v>
      </c>
      <c r="C538" s="39" t="s">
        <v>1771</v>
      </c>
      <c r="D538" s="43" t="s">
        <v>31</v>
      </c>
      <c r="E538" s="39">
        <v>2.0099999999999998</v>
      </c>
      <c r="F538" s="39" t="s">
        <v>19</v>
      </c>
      <c r="G538" s="39"/>
      <c r="H538" s="42">
        <f t="shared" si="46"/>
        <v>20000</v>
      </c>
      <c r="I538" s="13">
        <f t="shared" si="47"/>
        <v>-20000</v>
      </c>
      <c r="J538" s="14">
        <f t="shared" si="48"/>
        <v>825200</v>
      </c>
    </row>
    <row r="539" spans="1:10">
      <c r="A539" s="11" t="s">
        <v>581</v>
      </c>
      <c r="B539" s="41">
        <v>45900</v>
      </c>
      <c r="C539" s="39" t="s">
        <v>1771</v>
      </c>
      <c r="D539" s="43" t="s">
        <v>15</v>
      </c>
      <c r="E539" s="39">
        <v>6</v>
      </c>
      <c r="F539" s="39" t="s">
        <v>19</v>
      </c>
      <c r="G539" s="39"/>
      <c r="H539" s="42">
        <f t="shared" si="46"/>
        <v>20000</v>
      </c>
      <c r="I539" s="13">
        <f t="shared" si="47"/>
        <v>-20000</v>
      </c>
      <c r="J539" s="14">
        <f t="shared" si="48"/>
        <v>805200</v>
      </c>
    </row>
    <row r="540" spans="1:10">
      <c r="A540" s="11" t="s">
        <v>582</v>
      </c>
      <c r="B540" s="41">
        <v>45900</v>
      </c>
      <c r="C540" s="39" t="s">
        <v>1770</v>
      </c>
      <c r="D540" s="43" t="s">
        <v>18</v>
      </c>
      <c r="E540" s="39">
        <v>5.5</v>
      </c>
      <c r="F540" s="39" t="s">
        <v>19</v>
      </c>
      <c r="G540" s="39"/>
      <c r="H540" s="42">
        <f t="shared" si="46"/>
        <v>20000</v>
      </c>
      <c r="I540" s="13">
        <f t="shared" si="47"/>
        <v>-20000</v>
      </c>
      <c r="J540" s="14">
        <f t="shared" si="48"/>
        <v>785200</v>
      </c>
    </row>
    <row r="541" spans="1:10">
      <c r="A541" s="11" t="s">
        <v>583</v>
      </c>
      <c r="B541" s="41">
        <v>45900</v>
      </c>
      <c r="C541" s="39" t="s">
        <v>1772</v>
      </c>
      <c r="D541" s="43" t="s">
        <v>15</v>
      </c>
      <c r="E541" s="39">
        <v>2.19</v>
      </c>
      <c r="F541" s="39" t="s">
        <v>19</v>
      </c>
      <c r="G541" s="39"/>
      <c r="H541" s="42">
        <f t="shared" si="46"/>
        <v>20000</v>
      </c>
      <c r="I541" s="13">
        <f t="shared" si="47"/>
        <v>-20000</v>
      </c>
      <c r="J541" s="14">
        <f t="shared" si="48"/>
        <v>765200</v>
      </c>
    </row>
    <row r="542" spans="1:10">
      <c r="A542" s="11" t="s">
        <v>584</v>
      </c>
      <c r="B542" s="41">
        <v>45900</v>
      </c>
      <c r="C542" s="39" t="s">
        <v>1772</v>
      </c>
      <c r="D542" s="49" t="s">
        <v>58</v>
      </c>
      <c r="E542" s="39">
        <v>2.25</v>
      </c>
      <c r="F542" s="39" t="s">
        <v>19</v>
      </c>
      <c r="G542" s="39"/>
      <c r="H542" s="42">
        <f t="shared" si="46"/>
        <v>20000</v>
      </c>
      <c r="I542" s="13">
        <f t="shared" si="47"/>
        <v>-20000</v>
      </c>
      <c r="J542" s="14">
        <f t="shared" si="48"/>
        <v>745200</v>
      </c>
    </row>
    <row r="543" spans="1:10">
      <c r="A543" s="11" t="s">
        <v>585</v>
      </c>
      <c r="B543" s="41">
        <v>45900</v>
      </c>
      <c r="C543" s="39" t="s">
        <v>1773</v>
      </c>
      <c r="D543" s="43" t="s">
        <v>15</v>
      </c>
      <c r="E543" s="39">
        <v>3.5</v>
      </c>
      <c r="F543" s="39" t="s">
        <v>16</v>
      </c>
      <c r="G543" s="39"/>
      <c r="H543" s="42">
        <f t="shared" si="46"/>
        <v>20000</v>
      </c>
      <c r="I543" s="13">
        <f t="shared" si="47"/>
        <v>50000</v>
      </c>
      <c r="J543" s="14">
        <f t="shared" si="48"/>
        <v>795200</v>
      </c>
    </row>
    <row r="544" spans="1:10">
      <c r="A544" s="11" t="s">
        <v>586</v>
      </c>
      <c r="B544" s="41">
        <v>45900</v>
      </c>
      <c r="C544" s="39" t="s">
        <v>1773</v>
      </c>
      <c r="D544" s="49" t="s">
        <v>26</v>
      </c>
      <c r="E544" s="39">
        <v>2.5299999999999998</v>
      </c>
      <c r="F544" s="39" t="s">
        <v>16</v>
      </c>
      <c r="G544" s="52">
        <v>2.1</v>
      </c>
      <c r="H544" s="42">
        <f t="shared" si="46"/>
        <v>20000</v>
      </c>
      <c r="I544" s="13">
        <f t="shared" si="47"/>
        <v>22000</v>
      </c>
      <c r="J544" s="14">
        <f t="shared" si="48"/>
        <v>817200</v>
      </c>
    </row>
    <row r="545" spans="1:10">
      <c r="A545" s="11" t="s">
        <v>587</v>
      </c>
      <c r="B545" s="41">
        <v>45900</v>
      </c>
      <c r="C545" s="39" t="s">
        <v>1774</v>
      </c>
      <c r="D545" s="43" t="s">
        <v>15</v>
      </c>
      <c r="E545" s="39">
        <v>2.95</v>
      </c>
      <c r="F545" s="39" t="s">
        <v>16</v>
      </c>
      <c r="G545" s="52">
        <v>2.7</v>
      </c>
      <c r="H545" s="42">
        <f t="shared" si="46"/>
        <v>20000</v>
      </c>
      <c r="I545" s="13">
        <f t="shared" si="47"/>
        <v>34000</v>
      </c>
      <c r="J545" s="14">
        <f t="shared" si="48"/>
        <v>851200</v>
      </c>
    </row>
    <row r="546" spans="1:10">
      <c r="A546" s="11" t="s">
        <v>588</v>
      </c>
      <c r="B546" s="41">
        <v>45900</v>
      </c>
      <c r="C546" s="53" t="s">
        <v>1774</v>
      </c>
      <c r="D546" s="49" t="s">
        <v>26</v>
      </c>
      <c r="E546" s="53">
        <v>2.08</v>
      </c>
      <c r="F546" s="39" t="s">
        <v>16</v>
      </c>
      <c r="G546" s="52">
        <v>1.9</v>
      </c>
      <c r="H546" s="42">
        <f t="shared" si="46"/>
        <v>20000</v>
      </c>
      <c r="I546" s="13">
        <f t="shared" si="47"/>
        <v>18000</v>
      </c>
      <c r="J546" s="14">
        <f t="shared" si="48"/>
        <v>869200</v>
      </c>
    </row>
    <row r="547" spans="1:10">
      <c r="A547" s="11" t="s">
        <v>589</v>
      </c>
      <c r="B547" s="41">
        <v>45900</v>
      </c>
      <c r="C547" s="39" t="s">
        <v>1775</v>
      </c>
      <c r="D547" s="43" t="s">
        <v>15</v>
      </c>
      <c r="E547" s="39">
        <v>3.3</v>
      </c>
      <c r="F547" s="39" t="s">
        <v>16</v>
      </c>
      <c r="G547" s="52">
        <v>2.5</v>
      </c>
      <c r="H547" s="42">
        <f t="shared" si="46"/>
        <v>20000</v>
      </c>
      <c r="I547" s="13">
        <f t="shared" si="47"/>
        <v>30000</v>
      </c>
      <c r="J547" s="14">
        <f t="shared" si="48"/>
        <v>899200</v>
      </c>
    </row>
    <row r="548" spans="1:10">
      <c r="A548" s="11" t="s">
        <v>590</v>
      </c>
      <c r="B548" s="41">
        <v>45900</v>
      </c>
      <c r="C548" s="58" t="s">
        <v>1775</v>
      </c>
      <c r="D548" s="43" t="s">
        <v>26</v>
      </c>
      <c r="E548" s="58">
        <v>2.37</v>
      </c>
      <c r="F548" s="58" t="s">
        <v>19</v>
      </c>
      <c r="G548" s="58"/>
      <c r="H548" s="42">
        <f t="shared" si="46"/>
        <v>20000</v>
      </c>
      <c r="I548" s="13">
        <f t="shared" si="47"/>
        <v>-20000</v>
      </c>
      <c r="J548" s="14">
        <f t="shared" si="48"/>
        <v>879200</v>
      </c>
    </row>
    <row r="549" spans="1:10">
      <c r="A549" s="11" t="s">
        <v>591</v>
      </c>
      <c r="B549" s="41">
        <v>45900</v>
      </c>
      <c r="C549" s="39" t="s">
        <v>1776</v>
      </c>
      <c r="D549" s="43" t="s">
        <v>15</v>
      </c>
      <c r="E549" s="39">
        <v>2.35</v>
      </c>
      <c r="F549" s="39" t="s">
        <v>16</v>
      </c>
      <c r="G549" s="52">
        <v>2.1</v>
      </c>
      <c r="H549" s="42">
        <f t="shared" si="46"/>
        <v>20000</v>
      </c>
      <c r="I549" s="13">
        <f t="shared" si="47"/>
        <v>22000</v>
      </c>
      <c r="J549" s="14">
        <f t="shared" si="48"/>
        <v>901200</v>
      </c>
    </row>
    <row r="550" spans="1:10">
      <c r="A550" s="11" t="s">
        <v>592</v>
      </c>
      <c r="B550" s="41">
        <v>45900</v>
      </c>
      <c r="C550" s="39" t="s">
        <v>1776</v>
      </c>
      <c r="D550" s="43" t="s">
        <v>18</v>
      </c>
      <c r="E550" s="39">
        <v>5.5</v>
      </c>
      <c r="F550" s="39" t="s">
        <v>16</v>
      </c>
      <c r="G550" s="39"/>
      <c r="H550" s="42">
        <f t="shared" si="46"/>
        <v>20000</v>
      </c>
      <c r="I550" s="13">
        <f t="shared" si="47"/>
        <v>90000</v>
      </c>
      <c r="J550" s="14">
        <f t="shared" si="48"/>
        <v>991200</v>
      </c>
    </row>
    <row r="551" spans="1:10">
      <c r="A551" s="11" t="s">
        <v>593</v>
      </c>
      <c r="B551" s="41">
        <v>45900</v>
      </c>
      <c r="C551" s="39" t="s">
        <v>1776</v>
      </c>
      <c r="D551" s="49" t="s">
        <v>58</v>
      </c>
      <c r="E551" s="39">
        <v>2.5099999999999998</v>
      </c>
      <c r="F551" s="39" t="s">
        <v>16</v>
      </c>
      <c r="G551" s="52">
        <v>2.4</v>
      </c>
      <c r="H551" s="42">
        <f t="shared" si="46"/>
        <v>20000</v>
      </c>
      <c r="I551" s="13">
        <f t="shared" si="47"/>
        <v>28000</v>
      </c>
      <c r="J551" s="14">
        <f t="shared" si="48"/>
        <v>1019200</v>
      </c>
    </row>
    <row r="552" spans="1:10" ht="15" thickBot="1">
      <c r="A552" s="11" t="s">
        <v>594</v>
      </c>
      <c r="B552" s="54">
        <v>45900</v>
      </c>
      <c r="C552" s="40" t="s">
        <v>1776</v>
      </c>
      <c r="D552" s="50" t="s">
        <v>88</v>
      </c>
      <c r="E552" s="40">
        <v>4.55</v>
      </c>
      <c r="F552" s="40" t="s">
        <v>16</v>
      </c>
      <c r="G552" s="55">
        <v>3.88</v>
      </c>
      <c r="H552" s="42">
        <f t="shared" si="46"/>
        <v>20000</v>
      </c>
      <c r="I552" s="13">
        <f t="shared" si="47"/>
        <v>57600</v>
      </c>
      <c r="J552" s="14">
        <f t="shared" si="48"/>
        <v>1076800</v>
      </c>
    </row>
    <row r="553" spans="1:10" ht="15" thickTop="1">
      <c r="A553" s="11" t="s">
        <v>595</v>
      </c>
      <c r="B553" s="41"/>
      <c r="C553" s="53"/>
      <c r="D553" s="49"/>
      <c r="E553" s="53"/>
      <c r="F553" s="53"/>
      <c r="G553" s="53"/>
      <c r="H553" s="42"/>
      <c r="I553" s="45"/>
      <c r="J553" s="46"/>
    </row>
    <row r="554" spans="1:10">
      <c r="A554" s="11" t="s">
        <v>596</v>
      </c>
      <c r="B554" s="41"/>
      <c r="C554" s="53"/>
      <c r="D554" s="49"/>
      <c r="E554" s="53"/>
      <c r="F554" s="53"/>
      <c r="G554" s="53"/>
      <c r="H554" s="42"/>
      <c r="I554" s="45"/>
      <c r="J554" s="46"/>
    </row>
    <row r="555" spans="1:10">
      <c r="A555" s="11" t="s">
        <v>597</v>
      </c>
      <c r="B555" s="41"/>
      <c r="C555" s="53"/>
      <c r="D555" s="49"/>
      <c r="E555" s="53"/>
      <c r="F555" s="53"/>
      <c r="G555" s="53"/>
      <c r="H555" s="42"/>
      <c r="I555" s="45"/>
      <c r="J555" s="46"/>
    </row>
    <row r="556" spans="1:10">
      <c r="A556" s="11" t="s">
        <v>598</v>
      </c>
      <c r="B556" s="41"/>
      <c r="C556" s="53"/>
      <c r="D556" s="49"/>
      <c r="E556" s="53"/>
      <c r="F556" s="53"/>
      <c r="G556" s="53"/>
      <c r="H556" s="42"/>
      <c r="I556" s="45"/>
      <c r="J556" s="46"/>
    </row>
    <row r="557" spans="1:10">
      <c r="A557" s="11" t="s">
        <v>599</v>
      </c>
      <c r="B557" s="41"/>
      <c r="C557" s="53"/>
      <c r="D557" s="43"/>
      <c r="E557" s="53"/>
      <c r="F557" s="53"/>
      <c r="G557" s="53"/>
      <c r="H557" s="42"/>
      <c r="I557" s="45"/>
      <c r="J557" s="46"/>
    </row>
    <row r="558" spans="1:10">
      <c r="A558" s="11" t="s">
        <v>600</v>
      </c>
      <c r="B558" s="41"/>
      <c r="C558" s="53"/>
      <c r="D558" s="49"/>
      <c r="E558" s="53"/>
      <c r="F558" s="53"/>
      <c r="G558" s="53"/>
      <c r="H558" s="42"/>
      <c r="I558" s="45"/>
      <c r="J558" s="46"/>
    </row>
    <row r="559" spans="1:10">
      <c r="A559" s="11" t="s">
        <v>601</v>
      </c>
      <c r="B559" s="41"/>
      <c r="C559" s="53"/>
      <c r="D559" s="49"/>
      <c r="E559" s="53"/>
      <c r="F559" s="53"/>
      <c r="G559" s="53"/>
      <c r="H559" s="42"/>
      <c r="I559" s="45"/>
      <c r="J559" s="46"/>
    </row>
    <row r="560" spans="1:10">
      <c r="A560" s="11" t="s">
        <v>602</v>
      </c>
      <c r="B560" s="41"/>
      <c r="C560" s="53"/>
      <c r="D560" s="43"/>
      <c r="E560" s="53"/>
      <c r="F560" s="53"/>
      <c r="G560" s="53"/>
      <c r="H560" s="42"/>
      <c r="I560" s="45"/>
      <c r="J560" s="46"/>
    </row>
    <row r="561" spans="1:10">
      <c r="A561" s="11" t="s">
        <v>603</v>
      </c>
      <c r="B561" s="41"/>
      <c r="C561" s="44"/>
      <c r="D561" s="43"/>
      <c r="E561" s="44"/>
      <c r="F561" s="44"/>
      <c r="G561" s="44"/>
      <c r="H561" s="45"/>
      <c r="I561" s="45"/>
      <c r="J561" s="46"/>
    </row>
    <row r="562" spans="1:10">
      <c r="A562" s="11" t="s">
        <v>604</v>
      </c>
      <c r="B562" s="41"/>
      <c r="C562" s="44"/>
      <c r="D562" s="43"/>
      <c r="E562" s="44"/>
      <c r="F562" s="44"/>
      <c r="G562" s="44"/>
      <c r="H562" s="45"/>
      <c r="I562" s="45"/>
      <c r="J562" s="46"/>
    </row>
    <row r="563" spans="1:10">
      <c r="A563" s="11" t="s">
        <v>605</v>
      </c>
      <c r="B563" s="41"/>
      <c r="C563" s="44"/>
      <c r="D563" s="43"/>
      <c r="E563" s="44"/>
      <c r="F563" s="44"/>
      <c r="G563" s="44"/>
      <c r="H563" s="45"/>
      <c r="I563" s="45"/>
      <c r="J563" s="46"/>
    </row>
    <row r="564" spans="1:10">
      <c r="A564" s="11" t="s">
        <v>606</v>
      </c>
      <c r="B564" s="41"/>
      <c r="C564" s="44"/>
      <c r="D564" s="44"/>
      <c r="E564" s="44"/>
      <c r="F564" s="44"/>
      <c r="G564" s="44"/>
      <c r="H564" s="45"/>
      <c r="I564" s="45"/>
      <c r="J564" s="46"/>
    </row>
    <row r="565" spans="1:10">
      <c r="A565" s="11" t="s">
        <v>607</v>
      </c>
      <c r="B565" s="41"/>
      <c r="C565" s="44"/>
      <c r="D565" s="44"/>
      <c r="E565" s="44"/>
      <c r="F565" s="44"/>
      <c r="G565" s="44"/>
      <c r="H565" s="45"/>
      <c r="I565" s="45"/>
      <c r="J565" s="46"/>
    </row>
    <row r="566" spans="1:10">
      <c r="A566" s="11" t="s">
        <v>608</v>
      </c>
      <c r="B566" s="41"/>
      <c r="C566" s="44"/>
      <c r="D566" s="43"/>
      <c r="E566" s="44"/>
      <c r="F566" s="44"/>
      <c r="G566" s="44"/>
      <c r="H566" s="45"/>
      <c r="I566" s="45"/>
      <c r="J566" s="46"/>
    </row>
    <row r="567" spans="1:10">
      <c r="A567" s="11" t="s">
        <v>609</v>
      </c>
      <c r="B567" s="41"/>
      <c r="C567" s="44"/>
      <c r="D567" s="43"/>
      <c r="E567" s="44"/>
      <c r="F567" s="44"/>
      <c r="G567" s="44"/>
      <c r="H567" s="45"/>
      <c r="I567" s="45"/>
      <c r="J567" s="46"/>
    </row>
    <row r="568" spans="1:10">
      <c r="A568" s="11" t="s">
        <v>610</v>
      </c>
      <c r="B568" s="41"/>
      <c r="C568" s="44"/>
      <c r="D568" s="43"/>
      <c r="E568" s="44"/>
      <c r="F568" s="44"/>
      <c r="G568" s="44"/>
      <c r="H568" s="45"/>
      <c r="I568" s="45"/>
      <c r="J568" s="46"/>
    </row>
    <row r="569" spans="1:10">
      <c r="A569" s="11" t="s">
        <v>611</v>
      </c>
      <c r="B569" s="41"/>
      <c r="C569" s="44"/>
      <c r="D569" s="43"/>
      <c r="E569" s="44"/>
      <c r="F569" s="44"/>
      <c r="G569" s="44"/>
      <c r="H569" s="45"/>
      <c r="I569" s="45"/>
      <c r="J569" s="46"/>
    </row>
    <row r="570" spans="1:10">
      <c r="A570" s="11" t="s">
        <v>612</v>
      </c>
      <c r="B570" s="41"/>
      <c r="C570" s="44"/>
      <c r="D570" s="43"/>
      <c r="E570" s="44"/>
      <c r="F570" s="44"/>
      <c r="G570" s="44"/>
      <c r="H570" s="45"/>
      <c r="I570" s="45"/>
      <c r="J570" s="46"/>
    </row>
    <row r="571" spans="1:10">
      <c r="A571" s="11" t="s">
        <v>613</v>
      </c>
      <c r="B571" s="41"/>
      <c r="C571" s="44"/>
      <c r="D571" s="43"/>
      <c r="E571" s="44"/>
      <c r="F571" s="44"/>
      <c r="G571" s="44"/>
      <c r="H571" s="45"/>
      <c r="I571" s="45"/>
      <c r="J571" s="46"/>
    </row>
    <row r="572" spans="1:10">
      <c r="A572" s="11" t="s">
        <v>614</v>
      </c>
      <c r="B572" s="41"/>
      <c r="C572" s="44"/>
      <c r="D572" s="43"/>
      <c r="E572" s="44"/>
      <c r="F572" s="44"/>
      <c r="G572" s="44"/>
      <c r="H572" s="45"/>
      <c r="I572" s="45"/>
      <c r="J572" s="46"/>
    </row>
    <row r="573" spans="1:10">
      <c r="A573" s="11" t="s">
        <v>615</v>
      </c>
      <c r="B573" s="41"/>
      <c r="C573" s="44"/>
      <c r="D573" s="43"/>
      <c r="E573" s="44"/>
      <c r="F573" s="44"/>
      <c r="G573" s="44"/>
      <c r="H573" s="45"/>
      <c r="I573" s="45"/>
      <c r="J573" s="46"/>
    </row>
    <row r="574" spans="1:10">
      <c r="A574" s="11" t="s">
        <v>616</v>
      </c>
      <c r="B574" s="41"/>
      <c r="C574" s="44"/>
      <c r="D574" s="43"/>
      <c r="E574" s="44"/>
      <c r="F574" s="44"/>
      <c r="G574" s="44"/>
      <c r="H574" s="45"/>
      <c r="I574" s="45"/>
      <c r="J574" s="46"/>
    </row>
    <row r="575" spans="1:10">
      <c r="A575" s="11" t="s">
        <v>617</v>
      </c>
      <c r="B575" s="41"/>
      <c r="C575" s="44"/>
      <c r="D575" s="44"/>
      <c r="E575" s="44"/>
      <c r="F575" s="44"/>
      <c r="G575" s="44"/>
      <c r="H575" s="45"/>
      <c r="I575" s="45"/>
      <c r="J575" s="46"/>
    </row>
    <row r="576" spans="1:10">
      <c r="A576" s="11" t="s">
        <v>618</v>
      </c>
      <c r="B576" s="41"/>
      <c r="C576" s="44"/>
      <c r="D576" s="43"/>
      <c r="E576" s="44"/>
      <c r="F576" s="44"/>
      <c r="G576" s="44"/>
      <c r="H576" s="45"/>
      <c r="I576" s="45"/>
      <c r="J576" s="46"/>
    </row>
    <row r="577" spans="1:10">
      <c r="A577" s="11" t="s">
        <v>619</v>
      </c>
      <c r="B577" s="41"/>
      <c r="C577" s="44"/>
      <c r="D577" s="43"/>
      <c r="E577" s="44"/>
      <c r="F577" s="44"/>
      <c r="G577" s="44"/>
      <c r="H577" s="45"/>
      <c r="I577" s="45"/>
      <c r="J577" s="46"/>
    </row>
    <row r="578" spans="1:10">
      <c r="A578" s="11" t="s">
        <v>620</v>
      </c>
      <c r="B578" s="41"/>
      <c r="C578" s="44"/>
      <c r="D578" s="43"/>
      <c r="E578" s="44"/>
      <c r="F578" s="44"/>
      <c r="G578" s="44"/>
      <c r="H578" s="45"/>
      <c r="I578" s="45"/>
      <c r="J578" s="46"/>
    </row>
    <row r="579" spans="1:10">
      <c r="A579" s="11" t="s">
        <v>621</v>
      </c>
      <c r="B579" s="41"/>
      <c r="C579" s="44"/>
      <c r="D579" s="43"/>
      <c r="E579" s="44"/>
      <c r="F579" s="44"/>
      <c r="G579" s="44"/>
      <c r="H579" s="45"/>
      <c r="I579" s="45"/>
      <c r="J579" s="46"/>
    </row>
    <row r="580" spans="1:10">
      <c r="A580" s="11" t="s">
        <v>622</v>
      </c>
      <c r="B580" s="41"/>
      <c r="C580" s="44"/>
      <c r="D580" s="43"/>
      <c r="E580" s="44"/>
      <c r="F580" s="44"/>
      <c r="G580" s="44"/>
      <c r="H580" s="45"/>
      <c r="I580" s="45"/>
      <c r="J580" s="46"/>
    </row>
    <row r="581" spans="1:10">
      <c r="A581" s="11" t="s">
        <v>623</v>
      </c>
      <c r="B581" s="41"/>
      <c r="C581" s="44"/>
      <c r="D581" s="43"/>
      <c r="E581" s="44"/>
      <c r="F581" s="44"/>
      <c r="G581" s="44"/>
      <c r="H581" s="45"/>
      <c r="I581" s="45"/>
      <c r="J581" s="46"/>
    </row>
    <row r="582" spans="1:10">
      <c r="A582" s="11" t="s">
        <v>624</v>
      </c>
      <c r="B582" s="41"/>
      <c r="C582" s="44"/>
      <c r="D582" s="43"/>
      <c r="E582" s="44"/>
      <c r="F582" s="44"/>
      <c r="G582" s="44"/>
      <c r="H582" s="45"/>
      <c r="I582" s="45"/>
      <c r="J582" s="46"/>
    </row>
    <row r="583" spans="1:10">
      <c r="A583" s="11" t="s">
        <v>625</v>
      </c>
      <c r="B583" s="41"/>
      <c r="C583" s="44"/>
      <c r="D583" s="43"/>
      <c r="E583" s="44"/>
      <c r="F583" s="44"/>
      <c r="G583" s="44"/>
      <c r="H583" s="45"/>
      <c r="I583" s="45"/>
      <c r="J583" s="46"/>
    </row>
    <row r="584" spans="1:10">
      <c r="A584" s="11" t="s">
        <v>626</v>
      </c>
      <c r="B584" s="41"/>
      <c r="C584" s="44"/>
      <c r="D584" s="43"/>
      <c r="E584" s="44"/>
      <c r="F584" s="44"/>
      <c r="G584" s="44"/>
      <c r="H584" s="45"/>
      <c r="I584" s="45"/>
      <c r="J584" s="46"/>
    </row>
    <row r="585" spans="1:10">
      <c r="A585" s="11" t="s">
        <v>627</v>
      </c>
      <c r="B585" s="41"/>
      <c r="C585" s="44"/>
      <c r="D585" s="43"/>
      <c r="E585" s="44"/>
      <c r="F585" s="44"/>
      <c r="G585" s="44"/>
      <c r="H585" s="45"/>
      <c r="I585" s="45"/>
      <c r="J585" s="46"/>
    </row>
    <row r="586" spans="1:10">
      <c r="A586" s="11" t="s">
        <v>628</v>
      </c>
      <c r="B586" s="41"/>
      <c r="C586" s="44"/>
      <c r="D586" s="43"/>
      <c r="E586" s="44"/>
      <c r="F586" s="44"/>
      <c r="G586" s="44"/>
      <c r="H586" s="45"/>
      <c r="I586" s="45"/>
      <c r="J586" s="46"/>
    </row>
    <row r="587" spans="1:10">
      <c r="A587" s="11" t="s">
        <v>629</v>
      </c>
      <c r="B587" s="41"/>
      <c r="C587" s="44"/>
      <c r="D587" s="43"/>
      <c r="E587" s="44"/>
      <c r="F587" s="44"/>
      <c r="G587" s="44"/>
      <c r="H587" s="45"/>
      <c r="I587" s="45"/>
      <c r="J587" s="46"/>
    </row>
    <row r="588" spans="1:10">
      <c r="A588" s="11" t="s">
        <v>630</v>
      </c>
      <c r="B588" s="41"/>
      <c r="C588" s="44"/>
      <c r="D588" s="43"/>
      <c r="E588" s="44"/>
      <c r="F588" s="44"/>
      <c r="G588" s="44"/>
      <c r="H588" s="45"/>
      <c r="I588" s="45"/>
      <c r="J588" s="46"/>
    </row>
    <row r="589" spans="1:10">
      <c r="A589" s="11" t="s">
        <v>631</v>
      </c>
      <c r="B589" s="41"/>
      <c r="C589" s="44"/>
      <c r="D589" s="43"/>
      <c r="E589" s="44"/>
      <c r="F589" s="44"/>
      <c r="G589" s="44"/>
      <c r="H589" s="45"/>
      <c r="I589" s="45"/>
      <c r="J589" s="46"/>
    </row>
    <row r="590" spans="1:10">
      <c r="A590" s="11" t="s">
        <v>632</v>
      </c>
      <c r="B590" s="41"/>
      <c r="C590" s="44"/>
      <c r="D590" s="44"/>
      <c r="E590" s="44"/>
      <c r="F590" s="44"/>
      <c r="G590" s="44"/>
      <c r="H590" s="45"/>
      <c r="I590" s="45"/>
      <c r="J590" s="46"/>
    </row>
    <row r="591" spans="1:10">
      <c r="A591" s="11" t="s">
        <v>633</v>
      </c>
      <c r="B591" s="41"/>
      <c r="C591" s="44"/>
      <c r="D591" s="44"/>
      <c r="E591" s="44"/>
      <c r="F591" s="44"/>
      <c r="G591" s="44"/>
      <c r="H591" s="45"/>
      <c r="I591" s="45"/>
      <c r="J591" s="46"/>
    </row>
    <row r="592" spans="1:10">
      <c r="A592" s="11" t="s">
        <v>634</v>
      </c>
      <c r="B592" s="41"/>
      <c r="C592" s="44"/>
      <c r="D592" s="43"/>
      <c r="E592" s="44"/>
      <c r="F592" s="44"/>
      <c r="G592" s="44"/>
      <c r="H592" s="45"/>
      <c r="I592" s="45"/>
      <c r="J592" s="46"/>
    </row>
    <row r="593" spans="1:10">
      <c r="A593" s="11" t="s">
        <v>635</v>
      </c>
      <c r="B593" s="41"/>
      <c r="C593" s="44"/>
      <c r="D593" s="43"/>
      <c r="E593" s="44"/>
      <c r="F593" s="44"/>
      <c r="G593" s="44"/>
      <c r="H593" s="45"/>
      <c r="I593" s="45"/>
      <c r="J593" s="46"/>
    </row>
    <row r="594" spans="1:10">
      <c r="A594" s="11" t="s">
        <v>636</v>
      </c>
      <c r="B594" s="41"/>
      <c r="C594" s="44"/>
      <c r="D594" s="43"/>
      <c r="E594" s="44"/>
      <c r="F594" s="44"/>
      <c r="G594" s="44"/>
      <c r="H594" s="45"/>
      <c r="I594" s="45"/>
      <c r="J594" s="46"/>
    </row>
    <row r="595" spans="1:10">
      <c r="A595" s="11" t="s">
        <v>637</v>
      </c>
      <c r="B595" s="41"/>
      <c r="C595" s="44"/>
      <c r="D595" s="43"/>
      <c r="E595" s="44"/>
      <c r="F595" s="44"/>
      <c r="G595" s="44"/>
      <c r="H595" s="45"/>
      <c r="I595" s="45"/>
      <c r="J595" s="46"/>
    </row>
    <row r="596" spans="1:10">
      <c r="A596" s="11" t="s">
        <v>638</v>
      </c>
      <c r="B596" s="41"/>
      <c r="C596" s="44"/>
      <c r="D596" s="43"/>
      <c r="E596" s="44"/>
      <c r="F596" s="44"/>
      <c r="G596" s="44"/>
      <c r="H596" s="45"/>
      <c r="I596" s="45"/>
      <c r="J596" s="46"/>
    </row>
    <row r="597" spans="1:10">
      <c r="A597" s="11" t="s">
        <v>639</v>
      </c>
      <c r="B597" s="41"/>
      <c r="C597" s="44"/>
      <c r="D597" s="43"/>
      <c r="E597" s="44"/>
      <c r="F597" s="44"/>
      <c r="G597" s="44"/>
      <c r="H597" s="47"/>
      <c r="I597" s="45"/>
      <c r="J597" s="46"/>
    </row>
    <row r="598" spans="1:10">
      <c r="A598" s="11" t="s">
        <v>640</v>
      </c>
      <c r="B598" s="41"/>
      <c r="C598" s="44"/>
      <c r="D598" s="43"/>
      <c r="E598" s="44"/>
      <c r="F598" s="44"/>
      <c r="G598" s="44"/>
      <c r="H598" s="47"/>
      <c r="I598" s="45"/>
      <c r="J598" s="46"/>
    </row>
    <row r="599" spans="1:10">
      <c r="A599" s="11" t="s">
        <v>641</v>
      </c>
      <c r="B599" s="41"/>
      <c r="C599" s="44"/>
      <c r="D599" s="43"/>
      <c r="E599" s="44"/>
      <c r="F599" s="44"/>
      <c r="G599" s="44"/>
      <c r="H599" s="47"/>
      <c r="I599" s="45"/>
      <c r="J599" s="46"/>
    </row>
    <row r="600" spans="1:10">
      <c r="A600" s="11" t="s">
        <v>642</v>
      </c>
      <c r="B600" s="41"/>
      <c r="C600" s="44"/>
      <c r="D600" s="43"/>
      <c r="E600" s="44"/>
      <c r="F600" s="44"/>
      <c r="G600" s="44"/>
      <c r="H600" s="47"/>
      <c r="I600" s="45"/>
      <c r="J600" s="46"/>
    </row>
    <row r="601" spans="1:10">
      <c r="A601" s="11" t="s">
        <v>643</v>
      </c>
      <c r="B601" s="41"/>
      <c r="C601" s="44"/>
      <c r="D601" s="43"/>
      <c r="E601" s="44"/>
      <c r="F601" s="44"/>
      <c r="G601" s="44"/>
      <c r="H601" s="47"/>
      <c r="I601" s="45"/>
      <c r="J601" s="46"/>
    </row>
    <row r="602" spans="1:10">
      <c r="A602" s="11" t="s">
        <v>644</v>
      </c>
      <c r="B602" s="41"/>
      <c r="C602" s="44"/>
      <c r="D602" s="43"/>
      <c r="E602" s="44"/>
      <c r="F602" s="44"/>
      <c r="G602" s="44"/>
      <c r="H602" s="47"/>
      <c r="I602" s="45"/>
      <c r="J602" s="46"/>
    </row>
    <row r="603" spans="1:10">
      <c r="A603" s="11" t="s">
        <v>645</v>
      </c>
      <c r="B603" s="41"/>
      <c r="C603" s="44"/>
      <c r="D603" s="43"/>
      <c r="E603" s="44"/>
      <c r="F603" s="44"/>
      <c r="G603" s="44"/>
      <c r="H603" s="47"/>
      <c r="I603" s="45"/>
      <c r="J603" s="46"/>
    </row>
    <row r="604" spans="1:10">
      <c r="A604" s="11" t="s">
        <v>646</v>
      </c>
      <c r="B604" s="41"/>
      <c r="C604" s="44"/>
      <c r="D604" s="43"/>
      <c r="E604" s="44"/>
      <c r="F604" s="44"/>
      <c r="G604" s="44"/>
      <c r="H604" s="47"/>
      <c r="I604" s="45"/>
      <c r="J604" s="46"/>
    </row>
    <row r="605" spans="1:10">
      <c r="A605" s="11" t="s">
        <v>647</v>
      </c>
      <c r="B605" s="41"/>
      <c r="C605" s="44"/>
      <c r="D605" s="44"/>
      <c r="E605" s="44"/>
      <c r="F605" s="44"/>
      <c r="G605" s="44"/>
      <c r="H605" s="47"/>
      <c r="I605" s="45"/>
      <c r="J605" s="46"/>
    </row>
    <row r="606" spans="1:10">
      <c r="A606" s="11" t="s">
        <v>648</v>
      </c>
      <c r="B606" s="41"/>
      <c r="C606" s="44"/>
      <c r="D606" s="43"/>
      <c r="E606" s="44"/>
      <c r="F606" s="44"/>
      <c r="G606" s="44"/>
      <c r="H606" s="47"/>
      <c r="I606" s="45"/>
      <c r="J606" s="46"/>
    </row>
    <row r="607" spans="1:10">
      <c r="A607" s="11" t="s">
        <v>649</v>
      </c>
      <c r="B607" s="41"/>
      <c r="C607" s="44"/>
      <c r="D607" s="43"/>
      <c r="E607" s="44"/>
      <c r="F607" s="44"/>
      <c r="G607" s="44"/>
      <c r="H607" s="47"/>
      <c r="I607" s="45"/>
      <c r="J607" s="46"/>
    </row>
    <row r="608" spans="1:10">
      <c r="A608" s="11" t="s">
        <v>650</v>
      </c>
      <c r="B608" s="41"/>
      <c r="C608" s="44"/>
      <c r="D608" s="43"/>
      <c r="E608" s="44"/>
      <c r="F608" s="44"/>
      <c r="G608" s="44"/>
      <c r="H608" s="47"/>
      <c r="I608" s="45"/>
      <c r="J608" s="46"/>
    </row>
    <row r="609" spans="1:10">
      <c r="A609" s="11" t="s">
        <v>651</v>
      </c>
      <c r="B609" s="41"/>
      <c r="C609" s="44"/>
      <c r="D609" s="43"/>
      <c r="E609" s="44"/>
      <c r="F609" s="44"/>
      <c r="G609" s="44"/>
      <c r="H609" s="47"/>
      <c r="I609" s="45"/>
      <c r="J609" s="46"/>
    </row>
    <row r="610" spans="1:10">
      <c r="A610" s="11" t="s">
        <v>652</v>
      </c>
      <c r="B610" s="41"/>
      <c r="C610" s="44"/>
      <c r="D610" s="43"/>
      <c r="E610" s="44"/>
      <c r="F610" s="44"/>
      <c r="G610" s="44"/>
      <c r="H610" s="47"/>
      <c r="I610" s="45"/>
      <c r="J610" s="46"/>
    </row>
    <row r="611" spans="1:10">
      <c r="A611" s="11" t="s">
        <v>653</v>
      </c>
      <c r="B611" s="41"/>
      <c r="C611" s="44"/>
      <c r="D611" s="43"/>
      <c r="E611" s="44"/>
      <c r="F611" s="44"/>
      <c r="G611" s="44"/>
      <c r="H611" s="47"/>
      <c r="I611" s="45"/>
      <c r="J611" s="46"/>
    </row>
    <row r="612" spans="1:10">
      <c r="A612" s="11" t="s">
        <v>654</v>
      </c>
      <c r="B612" s="41"/>
      <c r="C612" s="44"/>
      <c r="D612" s="43"/>
      <c r="E612" s="44"/>
      <c r="F612" s="44"/>
      <c r="G612" s="44"/>
      <c r="H612" s="47"/>
      <c r="I612" s="45"/>
      <c r="J612" s="46"/>
    </row>
    <row r="613" spans="1:10">
      <c r="A613" s="11" t="s">
        <v>655</v>
      </c>
      <c r="B613" s="41"/>
      <c r="C613" s="44"/>
      <c r="D613" s="43"/>
      <c r="E613" s="44"/>
      <c r="F613" s="44"/>
      <c r="G613" s="44"/>
      <c r="H613" s="47"/>
      <c r="I613" s="45"/>
      <c r="J613" s="46"/>
    </row>
    <row r="614" spans="1:10">
      <c r="A614" s="11" t="s">
        <v>656</v>
      </c>
      <c r="B614" s="41"/>
      <c r="C614" s="44"/>
      <c r="D614" s="43"/>
      <c r="E614" s="44"/>
      <c r="F614" s="44"/>
      <c r="G614" s="44"/>
      <c r="H614" s="47"/>
      <c r="I614" s="45"/>
      <c r="J614" s="46"/>
    </row>
    <row r="615" spans="1:10">
      <c r="A615" s="11" t="s">
        <v>657</v>
      </c>
      <c r="B615" s="41"/>
      <c r="C615" s="44"/>
      <c r="D615" s="43"/>
      <c r="E615" s="44"/>
      <c r="F615" s="44"/>
      <c r="G615" s="44"/>
      <c r="H615" s="47"/>
      <c r="I615" s="45"/>
      <c r="J615" s="46"/>
    </row>
    <row r="616" spans="1:10">
      <c r="A616" s="11" t="s">
        <v>658</v>
      </c>
      <c r="B616" s="41"/>
      <c r="C616" s="44"/>
      <c r="D616" s="43"/>
      <c r="E616" s="44"/>
      <c r="F616" s="44"/>
      <c r="G616" s="44"/>
      <c r="H616" s="47"/>
      <c r="I616" s="45"/>
      <c r="J616" s="46"/>
    </row>
    <row r="617" spans="1:10">
      <c r="A617" s="11" t="s">
        <v>659</v>
      </c>
      <c r="B617" s="41"/>
      <c r="C617" s="44"/>
      <c r="D617" s="43"/>
      <c r="E617" s="44"/>
      <c r="F617" s="44"/>
      <c r="G617" s="44"/>
      <c r="H617" s="47"/>
      <c r="I617" s="45"/>
      <c r="J617" s="46"/>
    </row>
    <row r="618" spans="1:10">
      <c r="A618" s="11" t="s">
        <v>660</v>
      </c>
      <c r="B618" s="41"/>
      <c r="C618" s="44"/>
      <c r="D618" s="43"/>
      <c r="E618" s="44"/>
      <c r="F618" s="44"/>
      <c r="G618" s="44"/>
      <c r="H618" s="47"/>
      <c r="I618" s="45"/>
      <c r="J618" s="46"/>
    </row>
    <row r="619" spans="1:10">
      <c r="A619" s="11" t="s">
        <v>661</v>
      </c>
      <c r="B619" s="41"/>
      <c r="C619" s="44"/>
      <c r="D619" s="43"/>
      <c r="E619" s="44"/>
      <c r="F619" s="44"/>
      <c r="G619" s="44"/>
      <c r="H619" s="47"/>
      <c r="I619" s="45"/>
      <c r="J619" s="46"/>
    </row>
    <row r="620" spans="1:10">
      <c r="A620" s="11" t="s">
        <v>662</v>
      </c>
      <c r="B620" s="41"/>
      <c r="C620" s="44"/>
      <c r="D620" s="43"/>
      <c r="E620" s="44"/>
      <c r="F620" s="44"/>
      <c r="G620" s="44"/>
      <c r="H620" s="47"/>
      <c r="I620" s="45"/>
      <c r="J620" s="46"/>
    </row>
    <row r="621" spans="1:10">
      <c r="A621" s="11" t="s">
        <v>663</v>
      </c>
      <c r="B621" s="41"/>
      <c r="C621" s="44"/>
      <c r="D621" s="43"/>
      <c r="E621" s="44"/>
      <c r="F621" s="44"/>
      <c r="G621" s="44"/>
      <c r="H621" s="47"/>
      <c r="I621" s="45"/>
      <c r="J621" s="46"/>
    </row>
    <row r="622" spans="1:10">
      <c r="A622" s="11" t="s">
        <v>664</v>
      </c>
      <c r="B622" s="41"/>
      <c r="C622" s="44"/>
      <c r="D622" s="43"/>
      <c r="E622" s="44"/>
      <c r="F622" s="44"/>
      <c r="G622" s="44"/>
      <c r="H622" s="47"/>
      <c r="I622" s="45"/>
      <c r="J622" s="46"/>
    </row>
    <row r="623" spans="1:10">
      <c r="A623" s="11" t="s">
        <v>665</v>
      </c>
      <c r="B623" s="41"/>
      <c r="C623" s="44"/>
      <c r="D623" s="43"/>
      <c r="E623" s="44"/>
      <c r="F623" s="44"/>
      <c r="G623" s="44"/>
      <c r="H623" s="47"/>
      <c r="I623" s="45"/>
      <c r="J623" s="46"/>
    </row>
    <row r="624" spans="1:10">
      <c r="A624" s="11" t="s">
        <v>666</v>
      </c>
      <c r="B624" s="41"/>
      <c r="C624" s="44"/>
      <c r="D624" s="43"/>
      <c r="E624" s="44"/>
      <c r="F624" s="44"/>
      <c r="G624" s="44"/>
      <c r="H624" s="47"/>
      <c r="I624" s="45"/>
      <c r="J624" s="46"/>
    </row>
    <row r="625" spans="1:10">
      <c r="A625" s="11" t="s">
        <v>667</v>
      </c>
      <c r="B625" s="41"/>
      <c r="C625" s="44"/>
      <c r="D625" s="43"/>
      <c r="E625" s="44"/>
      <c r="F625" s="44"/>
      <c r="G625" s="44"/>
      <c r="H625" s="47"/>
      <c r="I625" s="45"/>
      <c r="J625" s="46"/>
    </row>
    <row r="626" spans="1:10">
      <c r="A626" s="11" t="s">
        <v>668</v>
      </c>
      <c r="B626" s="41"/>
      <c r="C626" s="44"/>
      <c r="D626" s="43"/>
      <c r="E626" s="44"/>
      <c r="F626" s="44"/>
      <c r="G626" s="44"/>
      <c r="H626" s="47"/>
      <c r="I626" s="45"/>
      <c r="J626" s="46"/>
    </row>
    <row r="627" spans="1:10">
      <c r="A627" s="11" t="s">
        <v>669</v>
      </c>
      <c r="B627" s="41"/>
      <c r="C627" s="44"/>
      <c r="D627" s="43"/>
      <c r="E627" s="44"/>
      <c r="F627" s="44"/>
      <c r="G627" s="44"/>
      <c r="H627" s="47"/>
      <c r="I627" s="45"/>
      <c r="J627" s="46"/>
    </row>
    <row r="628" spans="1:10">
      <c r="A628" s="11" t="s">
        <v>670</v>
      </c>
      <c r="B628" s="41"/>
      <c r="C628" s="44"/>
      <c r="D628" s="43"/>
      <c r="E628" s="44"/>
      <c r="F628" s="44"/>
      <c r="G628" s="44"/>
      <c r="H628" s="47"/>
      <c r="I628" s="45"/>
      <c r="J628" s="46"/>
    </row>
    <row r="629" spans="1:10">
      <c r="A629" s="11" t="s">
        <v>671</v>
      </c>
      <c r="B629" s="41"/>
      <c r="C629" s="44"/>
      <c r="D629" s="43"/>
      <c r="E629" s="44"/>
      <c r="F629" s="44"/>
      <c r="G629" s="44"/>
      <c r="H629" s="47"/>
      <c r="I629" s="45"/>
      <c r="J629" s="46"/>
    </row>
    <row r="630" spans="1:10">
      <c r="A630" s="11" t="s">
        <v>672</v>
      </c>
      <c r="B630" s="41"/>
      <c r="C630" s="44"/>
      <c r="D630" s="43"/>
      <c r="E630" s="44"/>
      <c r="F630" s="44"/>
      <c r="G630" s="44"/>
      <c r="H630" s="47"/>
      <c r="I630" s="45"/>
      <c r="J630" s="46"/>
    </row>
    <row r="631" spans="1:10">
      <c r="A631" s="11" t="s">
        <v>673</v>
      </c>
      <c r="B631" s="41"/>
      <c r="C631" s="44"/>
      <c r="D631" s="43"/>
      <c r="E631" s="44"/>
      <c r="F631" s="44"/>
      <c r="G631" s="44"/>
      <c r="H631" s="47"/>
      <c r="I631" s="45"/>
      <c r="J631" s="46"/>
    </row>
    <row r="632" spans="1:10">
      <c r="A632" s="11" t="s">
        <v>674</v>
      </c>
      <c r="B632" s="41"/>
      <c r="C632" s="44"/>
      <c r="D632" s="43"/>
      <c r="E632" s="44"/>
      <c r="F632" s="44"/>
      <c r="G632" s="44"/>
      <c r="H632" s="47"/>
      <c r="I632" s="45"/>
      <c r="J632" s="46"/>
    </row>
    <row r="633" spans="1:10">
      <c r="A633" s="11" t="s">
        <v>675</v>
      </c>
      <c r="B633" s="41"/>
      <c r="C633" s="44"/>
      <c r="D633" s="43"/>
      <c r="E633" s="44"/>
      <c r="F633" s="44"/>
      <c r="G633" s="44"/>
      <c r="H633" s="47"/>
      <c r="I633" s="45"/>
      <c r="J633" s="46"/>
    </row>
    <row r="634" spans="1:10">
      <c r="A634" s="11" t="s">
        <v>676</v>
      </c>
      <c r="B634" s="41"/>
      <c r="C634" s="44"/>
      <c r="D634" s="43"/>
      <c r="E634" s="44"/>
      <c r="F634" s="44"/>
      <c r="G634" s="44"/>
      <c r="H634" s="47"/>
      <c r="I634" s="45"/>
      <c r="J634" s="46"/>
    </row>
    <row r="635" spans="1:10">
      <c r="A635" s="11" t="s">
        <v>677</v>
      </c>
      <c r="B635" s="41"/>
      <c r="C635" s="44"/>
      <c r="D635" s="43"/>
      <c r="E635" s="44"/>
      <c r="F635" s="44"/>
      <c r="G635" s="44"/>
      <c r="H635" s="47"/>
      <c r="I635" s="45"/>
      <c r="J635" s="46"/>
    </row>
    <row r="636" spans="1:10">
      <c r="A636" s="11" t="s">
        <v>678</v>
      </c>
      <c r="B636" s="41"/>
      <c r="C636" s="44"/>
      <c r="D636" s="43"/>
      <c r="E636" s="44"/>
      <c r="F636" s="44"/>
      <c r="G636" s="44"/>
      <c r="H636" s="47"/>
      <c r="I636" s="45"/>
      <c r="J636" s="46"/>
    </row>
    <row r="637" spans="1:10">
      <c r="A637" s="11" t="s">
        <v>679</v>
      </c>
      <c r="B637" s="41"/>
      <c r="C637" s="44"/>
      <c r="D637" s="43"/>
      <c r="E637" s="44"/>
      <c r="F637" s="44"/>
      <c r="G637" s="44"/>
      <c r="H637" s="47"/>
      <c r="I637" s="45"/>
      <c r="J637" s="46"/>
    </row>
    <row r="638" spans="1:10">
      <c r="A638" s="11" t="s">
        <v>680</v>
      </c>
      <c r="B638" s="41"/>
      <c r="C638" s="44"/>
      <c r="D638" s="43"/>
      <c r="E638" s="44"/>
      <c r="F638" s="44"/>
      <c r="G638" s="44"/>
      <c r="H638" s="47"/>
      <c r="I638" s="45"/>
      <c r="J638" s="46"/>
    </row>
    <row r="639" spans="1:10">
      <c r="A639" s="11" t="s">
        <v>681</v>
      </c>
      <c r="B639" s="41"/>
      <c r="C639" s="44"/>
      <c r="D639" s="43"/>
      <c r="E639" s="44"/>
      <c r="F639" s="44"/>
      <c r="G639" s="44"/>
      <c r="H639" s="47"/>
      <c r="I639" s="45"/>
      <c r="J639" s="46"/>
    </row>
    <row r="640" spans="1:10">
      <c r="A640" s="11" t="s">
        <v>682</v>
      </c>
      <c r="B640" s="41"/>
      <c r="C640" s="44"/>
      <c r="D640" s="43"/>
      <c r="E640" s="44"/>
      <c r="F640" s="44"/>
      <c r="G640" s="44"/>
      <c r="H640" s="47"/>
      <c r="I640" s="45"/>
      <c r="J640" s="46"/>
    </row>
    <row r="641" spans="1:10">
      <c r="A641" s="11" t="s">
        <v>683</v>
      </c>
      <c r="B641" s="41"/>
      <c r="C641" s="44"/>
      <c r="D641" s="43"/>
      <c r="E641" s="44"/>
      <c r="F641" s="44"/>
      <c r="G641" s="44"/>
      <c r="H641" s="47"/>
      <c r="I641" s="45"/>
      <c r="J641" s="46"/>
    </row>
    <row r="642" spans="1:10">
      <c r="A642" s="11" t="s">
        <v>684</v>
      </c>
      <c r="B642" s="41"/>
      <c r="C642" s="44"/>
      <c r="D642" s="43"/>
      <c r="E642" s="44"/>
      <c r="F642" s="44"/>
      <c r="G642" s="44"/>
      <c r="H642" s="47"/>
      <c r="I642" s="45"/>
      <c r="J642" s="46"/>
    </row>
    <row r="643" spans="1:10">
      <c r="A643" s="11" t="s">
        <v>685</v>
      </c>
      <c r="B643" s="41"/>
      <c r="C643" s="44"/>
      <c r="D643" s="43"/>
      <c r="E643" s="44"/>
      <c r="F643" s="44"/>
      <c r="G643" s="44"/>
      <c r="H643" s="47"/>
      <c r="I643" s="45"/>
      <c r="J643" s="46"/>
    </row>
    <row r="644" spans="1:10">
      <c r="A644" s="11" t="s">
        <v>686</v>
      </c>
      <c r="B644" s="41"/>
      <c r="C644" s="44"/>
      <c r="D644" s="44"/>
      <c r="E644" s="44"/>
      <c r="F644" s="44"/>
      <c r="G644" s="44"/>
      <c r="H644" s="47"/>
      <c r="I644" s="45"/>
      <c r="J644" s="46"/>
    </row>
    <row r="645" spans="1:10">
      <c r="A645" s="11" t="s">
        <v>687</v>
      </c>
      <c r="B645" s="41"/>
      <c r="C645" s="44"/>
      <c r="D645" s="43"/>
      <c r="E645" s="44"/>
      <c r="F645" s="44"/>
      <c r="G645" s="44"/>
      <c r="H645" s="47"/>
      <c r="I645" s="45"/>
      <c r="J645" s="46"/>
    </row>
    <row r="646" spans="1:10">
      <c r="A646" s="11" t="s">
        <v>688</v>
      </c>
      <c r="B646" s="41"/>
      <c r="C646" s="44"/>
      <c r="D646" s="43"/>
      <c r="E646" s="44"/>
      <c r="F646" s="44"/>
      <c r="G646" s="44"/>
      <c r="H646" s="47"/>
      <c r="I646" s="45"/>
      <c r="J646" s="46"/>
    </row>
    <row r="647" spans="1:10">
      <c r="A647" s="11" t="s">
        <v>689</v>
      </c>
      <c r="B647" s="41"/>
      <c r="C647" s="44"/>
      <c r="D647" s="43"/>
      <c r="E647" s="44"/>
      <c r="F647" s="44"/>
      <c r="G647" s="44"/>
      <c r="H647" s="47"/>
      <c r="I647" s="45"/>
      <c r="J647" s="46"/>
    </row>
    <row r="648" spans="1:10">
      <c r="A648" s="11" t="s">
        <v>690</v>
      </c>
      <c r="B648" s="41"/>
      <c r="C648" s="44"/>
      <c r="D648" s="43"/>
      <c r="E648" s="44"/>
      <c r="F648" s="44"/>
      <c r="G648" s="44"/>
      <c r="H648" s="47"/>
      <c r="I648" s="45"/>
      <c r="J648" s="46"/>
    </row>
    <row r="649" spans="1:10">
      <c r="A649" s="11" t="s">
        <v>691</v>
      </c>
      <c r="B649" s="41"/>
      <c r="C649" s="44"/>
      <c r="D649" s="43"/>
      <c r="E649" s="44"/>
      <c r="F649" s="44"/>
      <c r="G649" s="44"/>
      <c r="H649" s="47"/>
      <c r="I649" s="45"/>
      <c r="J649" s="46"/>
    </row>
    <row r="650" spans="1:10">
      <c r="A650" s="11" t="s">
        <v>692</v>
      </c>
      <c r="B650" s="41"/>
      <c r="C650" s="44"/>
      <c r="D650" s="43"/>
      <c r="E650" s="44"/>
      <c r="F650" s="44"/>
      <c r="G650" s="44"/>
      <c r="H650" s="47"/>
      <c r="I650" s="45"/>
      <c r="J650" s="46"/>
    </row>
    <row r="651" spans="1:10">
      <c r="A651" s="11" t="s">
        <v>693</v>
      </c>
      <c r="B651" s="41"/>
      <c r="C651" s="44"/>
      <c r="D651" s="43"/>
      <c r="E651" s="44"/>
      <c r="F651" s="44"/>
      <c r="G651" s="44"/>
      <c r="H651" s="47"/>
      <c r="I651" s="45"/>
      <c r="J651" s="46"/>
    </row>
    <row r="652" spans="1:10">
      <c r="A652" s="11" t="s">
        <v>694</v>
      </c>
      <c r="B652" s="41"/>
      <c r="C652" s="44"/>
      <c r="D652" s="43"/>
      <c r="E652" s="44"/>
      <c r="F652" s="44"/>
      <c r="G652" s="44"/>
      <c r="H652" s="47"/>
      <c r="I652" s="45"/>
      <c r="J652" s="46"/>
    </row>
    <row r="653" spans="1:10">
      <c r="A653" s="11" t="s">
        <v>695</v>
      </c>
      <c r="B653" s="41"/>
      <c r="C653" s="44"/>
      <c r="D653" s="43"/>
      <c r="E653" s="44"/>
      <c r="F653" s="44"/>
      <c r="G653" s="44"/>
      <c r="H653" s="47"/>
      <c r="I653" s="45"/>
      <c r="J653" s="46"/>
    </row>
    <row r="654" spans="1:10">
      <c r="A654" s="11" t="s">
        <v>696</v>
      </c>
      <c r="B654" s="41"/>
      <c r="C654" s="44"/>
      <c r="D654" s="43"/>
      <c r="E654" s="44"/>
      <c r="F654" s="44"/>
      <c r="G654" s="44"/>
      <c r="H654" s="47"/>
      <c r="I654" s="45"/>
      <c r="J654" s="46"/>
    </row>
    <row r="655" spans="1:10">
      <c r="A655" s="11" t="s">
        <v>697</v>
      </c>
      <c r="B655" s="41"/>
      <c r="C655" s="44"/>
      <c r="D655" s="43"/>
      <c r="E655" s="44"/>
      <c r="F655" s="44"/>
      <c r="G655" s="44"/>
      <c r="H655" s="47"/>
      <c r="I655" s="45"/>
      <c r="J655" s="46"/>
    </row>
    <row r="656" spans="1:10">
      <c r="A656" s="11" t="s">
        <v>698</v>
      </c>
      <c r="B656" s="41"/>
      <c r="C656" s="44"/>
      <c r="D656" s="43"/>
      <c r="E656" s="44"/>
      <c r="F656" s="44"/>
      <c r="G656" s="44"/>
      <c r="H656" s="47"/>
      <c r="I656" s="45"/>
      <c r="J656" s="46"/>
    </row>
    <row r="657" spans="1:10">
      <c r="A657" s="11" t="s">
        <v>699</v>
      </c>
      <c r="B657" s="41"/>
      <c r="C657" s="44"/>
      <c r="D657" s="43"/>
      <c r="E657" s="44"/>
      <c r="F657" s="44"/>
      <c r="G657" s="44"/>
      <c r="H657" s="47"/>
      <c r="I657" s="45"/>
      <c r="J657" s="46"/>
    </row>
    <row r="658" spans="1:10">
      <c r="A658" s="11" t="s">
        <v>700</v>
      </c>
      <c r="B658" s="41"/>
      <c r="C658" s="44"/>
      <c r="D658" s="43"/>
      <c r="E658" s="44"/>
      <c r="F658" s="44"/>
      <c r="G658" s="44"/>
      <c r="H658" s="47"/>
      <c r="I658" s="45"/>
      <c r="J658" s="46"/>
    </row>
    <row r="659" spans="1:10">
      <c r="A659" s="11" t="s">
        <v>701</v>
      </c>
      <c r="B659" s="41"/>
      <c r="C659" s="44"/>
      <c r="D659" s="43"/>
      <c r="E659" s="44"/>
      <c r="F659" s="44"/>
      <c r="G659" s="44"/>
      <c r="H659" s="47"/>
      <c r="I659" s="45"/>
      <c r="J659" s="46"/>
    </row>
    <row r="660" spans="1:10">
      <c r="A660" s="11" t="s">
        <v>702</v>
      </c>
      <c r="B660" s="41"/>
      <c r="C660" s="44"/>
      <c r="D660" s="43"/>
      <c r="E660" s="44"/>
      <c r="F660" s="44"/>
      <c r="G660" s="44"/>
      <c r="H660" s="47"/>
      <c r="I660" s="45"/>
      <c r="J660" s="46"/>
    </row>
    <row r="661" spans="1:10">
      <c r="A661" s="11" t="s">
        <v>703</v>
      </c>
      <c r="B661" s="41"/>
      <c r="C661" s="44"/>
      <c r="D661" s="43"/>
      <c r="E661" s="44"/>
      <c r="F661" s="44"/>
      <c r="G661" s="44"/>
      <c r="H661" s="47"/>
      <c r="I661" s="45"/>
      <c r="J661" s="46"/>
    </row>
    <row r="662" spans="1:10">
      <c r="A662" s="11" t="s">
        <v>704</v>
      </c>
      <c r="B662" s="41"/>
      <c r="C662" s="44"/>
      <c r="D662" s="43"/>
      <c r="E662" s="44"/>
      <c r="F662" s="44"/>
      <c r="G662" s="44"/>
      <c r="H662" s="47"/>
      <c r="I662" s="45"/>
      <c r="J662" s="46"/>
    </row>
    <row r="663" spans="1:10">
      <c r="A663" s="11" t="s">
        <v>705</v>
      </c>
      <c r="B663" s="41"/>
      <c r="C663" s="44"/>
      <c r="D663" s="43"/>
      <c r="E663" s="44"/>
      <c r="F663" s="44"/>
      <c r="G663" s="44"/>
      <c r="H663" s="47"/>
      <c r="I663" s="45"/>
      <c r="J663" s="46"/>
    </row>
    <row r="664" spans="1:10">
      <c r="A664" s="11" t="s">
        <v>706</v>
      </c>
      <c r="B664" s="41"/>
      <c r="C664" s="44"/>
      <c r="D664" s="43"/>
      <c r="E664" s="44"/>
      <c r="F664" s="44"/>
      <c r="G664" s="44"/>
      <c r="H664" s="47"/>
      <c r="I664" s="45"/>
      <c r="J664" s="46"/>
    </row>
    <row r="665" spans="1:10">
      <c r="A665" s="11" t="s">
        <v>707</v>
      </c>
      <c r="B665" s="41"/>
      <c r="C665" s="44"/>
      <c r="D665" s="43"/>
      <c r="E665" s="44"/>
      <c r="F665" s="44"/>
      <c r="G665" s="44"/>
      <c r="H665" s="47"/>
      <c r="I665" s="45"/>
      <c r="J665" s="46"/>
    </row>
    <row r="666" spans="1:10">
      <c r="A666" s="11" t="s">
        <v>708</v>
      </c>
      <c r="B666" s="41"/>
      <c r="C666" s="44"/>
      <c r="D666" s="43"/>
      <c r="E666" s="44"/>
      <c r="F666" s="44"/>
      <c r="G666" s="44"/>
      <c r="H666" s="47"/>
      <c r="I666" s="45"/>
      <c r="J666" s="46"/>
    </row>
    <row r="667" spans="1:10">
      <c r="A667" s="11" t="s">
        <v>709</v>
      </c>
      <c r="B667" s="41"/>
      <c r="C667" s="44"/>
      <c r="D667" s="43"/>
      <c r="E667" s="44"/>
      <c r="F667" s="44"/>
      <c r="G667" s="44"/>
      <c r="H667" s="47"/>
      <c r="I667" s="45"/>
      <c r="J667" s="46"/>
    </row>
    <row r="668" spans="1:10">
      <c r="A668" s="11" t="s">
        <v>710</v>
      </c>
      <c r="B668" s="41"/>
      <c r="C668" s="44"/>
      <c r="D668" s="43"/>
      <c r="E668" s="44"/>
      <c r="F668" s="44"/>
      <c r="G668" s="44"/>
      <c r="H668" s="47"/>
      <c r="I668" s="45"/>
      <c r="J668" s="46"/>
    </row>
    <row r="669" spans="1:10">
      <c r="A669" s="11" t="s">
        <v>711</v>
      </c>
      <c r="B669" s="41"/>
      <c r="C669" s="44"/>
      <c r="D669" s="43"/>
      <c r="E669" s="44"/>
      <c r="F669" s="44"/>
      <c r="G669" s="44"/>
      <c r="H669" s="47"/>
      <c r="I669" s="45"/>
      <c r="J669" s="46"/>
    </row>
    <row r="670" spans="1:10">
      <c r="A670" s="11" t="s">
        <v>712</v>
      </c>
      <c r="B670" s="41"/>
      <c r="C670" s="44"/>
      <c r="D670" s="43"/>
      <c r="E670" s="44"/>
      <c r="F670" s="44"/>
      <c r="G670" s="44"/>
      <c r="H670" s="47"/>
      <c r="I670" s="45"/>
      <c r="J670" s="46"/>
    </row>
    <row r="671" spans="1:10">
      <c r="A671" s="11" t="s">
        <v>713</v>
      </c>
      <c r="B671" s="41"/>
      <c r="C671" s="44"/>
      <c r="D671" s="43"/>
      <c r="E671" s="44"/>
      <c r="F671" s="44"/>
      <c r="G671" s="44"/>
      <c r="H671" s="47"/>
      <c r="I671" s="45"/>
      <c r="J671" s="46"/>
    </row>
    <row r="672" spans="1:10">
      <c r="A672" s="11" t="s">
        <v>714</v>
      </c>
      <c r="B672" s="41"/>
      <c r="C672" s="44"/>
      <c r="D672" s="43"/>
      <c r="E672" s="44"/>
      <c r="F672" s="44"/>
      <c r="G672" s="44"/>
      <c r="H672" s="47"/>
      <c r="I672" s="45"/>
      <c r="J672" s="46"/>
    </row>
    <row r="673" spans="1:10">
      <c r="A673" s="11" t="s">
        <v>715</v>
      </c>
      <c r="B673" s="41"/>
      <c r="C673" s="44"/>
      <c r="D673" s="43"/>
      <c r="E673" s="44"/>
      <c r="F673" s="44"/>
      <c r="G673" s="44"/>
      <c r="H673" s="47"/>
      <c r="I673" s="45"/>
      <c r="J673" s="46"/>
    </row>
    <row r="674" spans="1:10">
      <c r="A674" s="11" t="s">
        <v>716</v>
      </c>
      <c r="B674" s="48"/>
      <c r="C674" s="48"/>
      <c r="D674" s="48"/>
      <c r="E674" s="48"/>
      <c r="F674" s="48"/>
      <c r="G674" s="48"/>
      <c r="H674" s="48"/>
      <c r="I674" s="48"/>
      <c r="J674" s="48"/>
    </row>
    <row r="675" spans="1:10">
      <c r="A675" s="11" t="s">
        <v>717</v>
      </c>
      <c r="B675" s="48"/>
      <c r="C675" s="48"/>
      <c r="D675" s="48"/>
      <c r="E675" s="48"/>
      <c r="F675" s="48"/>
      <c r="G675" s="48"/>
      <c r="H675" s="48"/>
      <c r="I675" s="48"/>
      <c r="J675" s="48"/>
    </row>
    <row r="676" spans="1:10">
      <c r="A676" s="11" t="s">
        <v>718</v>
      </c>
      <c r="B676" s="48"/>
      <c r="C676" s="48"/>
      <c r="D676" s="48"/>
      <c r="E676" s="48"/>
      <c r="F676" s="48"/>
      <c r="G676" s="48"/>
      <c r="H676" s="48"/>
      <c r="I676" s="48"/>
      <c r="J676" s="48"/>
    </row>
    <row r="677" spans="1:10">
      <c r="A677" s="11" t="s">
        <v>719</v>
      </c>
      <c r="B677" s="48"/>
      <c r="C677" s="48"/>
      <c r="D677" s="48"/>
      <c r="E677" s="48"/>
      <c r="F677" s="48"/>
      <c r="G677" s="48"/>
      <c r="H677" s="48"/>
      <c r="I677" s="48"/>
      <c r="J677" s="48"/>
    </row>
    <row r="678" spans="1:10">
      <c r="A678" s="11" t="s">
        <v>720</v>
      </c>
      <c r="B678" s="48"/>
      <c r="C678" s="48"/>
      <c r="D678" s="48"/>
      <c r="E678" s="48"/>
      <c r="F678" s="48"/>
      <c r="G678" s="48"/>
      <c r="H678" s="48"/>
      <c r="I678" s="48"/>
      <c r="J678" s="48"/>
    </row>
    <row r="679" spans="1:10">
      <c r="A679" s="11" t="s">
        <v>721</v>
      </c>
      <c r="B679" s="48"/>
      <c r="C679" s="48"/>
      <c r="D679" s="48"/>
      <c r="E679" s="48"/>
      <c r="F679" s="48"/>
      <c r="G679" s="48"/>
      <c r="H679" s="48"/>
      <c r="I679" s="48"/>
      <c r="J679" s="48"/>
    </row>
    <row r="680" spans="1:10">
      <c r="A680" s="11" t="s">
        <v>722</v>
      </c>
      <c r="B680" s="48"/>
      <c r="C680" s="48"/>
      <c r="D680" s="48"/>
      <c r="E680" s="48"/>
      <c r="F680" s="48"/>
      <c r="G680" s="48"/>
      <c r="H680" s="48"/>
      <c r="I680" s="48"/>
      <c r="J680" s="48"/>
    </row>
    <row r="681" spans="1:10">
      <c r="A681" s="11" t="s">
        <v>723</v>
      </c>
      <c r="B681" s="48"/>
      <c r="C681" s="48"/>
      <c r="D681" s="48"/>
      <c r="E681" s="48"/>
      <c r="F681" s="48"/>
      <c r="G681" s="48"/>
      <c r="H681" s="48"/>
      <c r="I681" s="48"/>
      <c r="J681" s="48"/>
    </row>
    <row r="682" spans="1:10">
      <c r="A682" s="11" t="s">
        <v>724</v>
      </c>
      <c r="B682" s="48"/>
      <c r="C682" s="48"/>
      <c r="D682" s="48"/>
      <c r="E682" s="48"/>
      <c r="F682" s="48"/>
      <c r="G682" s="48"/>
      <c r="H682" s="48"/>
      <c r="I682" s="48"/>
      <c r="J682" s="48"/>
    </row>
    <row r="683" spans="1:10">
      <c r="A683" s="11" t="s">
        <v>725</v>
      </c>
      <c r="B683" s="48"/>
      <c r="C683" s="48"/>
      <c r="D683" s="48"/>
      <c r="E683" s="48"/>
      <c r="F683" s="48"/>
      <c r="G683" s="48"/>
      <c r="H683" s="48"/>
      <c r="I683" s="48"/>
      <c r="J683" s="48"/>
    </row>
    <row r="684" spans="1:10">
      <c r="A684" s="11" t="s">
        <v>726</v>
      </c>
      <c r="B684" s="48"/>
      <c r="C684" s="48"/>
      <c r="D684" s="48"/>
      <c r="E684" s="48"/>
      <c r="F684" s="48"/>
      <c r="G684" s="48"/>
      <c r="H684" s="48"/>
      <c r="I684" s="48"/>
      <c r="J684" s="48"/>
    </row>
    <row r="685" spans="1:10">
      <c r="A685" s="11" t="s">
        <v>727</v>
      </c>
      <c r="B685" s="48"/>
      <c r="C685" s="48"/>
      <c r="D685" s="48"/>
      <c r="E685" s="48"/>
      <c r="F685" s="48"/>
      <c r="G685" s="48"/>
      <c r="H685" s="48"/>
      <c r="I685" s="48"/>
      <c r="J685" s="48"/>
    </row>
    <row r="686" spans="1:10">
      <c r="A686" s="11" t="s">
        <v>728</v>
      </c>
      <c r="B686" s="48"/>
      <c r="C686" s="48"/>
      <c r="D686" s="48"/>
      <c r="E686" s="48"/>
      <c r="F686" s="48"/>
      <c r="G686" s="48"/>
      <c r="H686" s="48"/>
      <c r="I686" s="48"/>
      <c r="J686" s="48"/>
    </row>
    <row r="687" spans="1:10">
      <c r="A687" s="11" t="s">
        <v>729</v>
      </c>
      <c r="B687" s="48"/>
      <c r="C687" s="48"/>
      <c r="D687" s="48"/>
      <c r="E687" s="48"/>
      <c r="F687" s="48"/>
      <c r="G687" s="48"/>
      <c r="H687" s="48"/>
      <c r="I687" s="48"/>
      <c r="J687" s="48"/>
    </row>
    <row r="688" spans="1:10">
      <c r="A688" s="11" t="s">
        <v>730</v>
      </c>
      <c r="B688" s="48"/>
      <c r="C688" s="48"/>
      <c r="D688" s="48"/>
      <c r="E688" s="48"/>
      <c r="F688" s="48"/>
      <c r="G688" s="48"/>
      <c r="H688" s="48"/>
      <c r="I688" s="48"/>
      <c r="J688" s="48"/>
    </row>
    <row r="689" spans="1:10">
      <c r="A689" s="11" t="s">
        <v>731</v>
      </c>
      <c r="B689" s="48"/>
      <c r="C689" s="48"/>
      <c r="D689" s="48"/>
      <c r="E689" s="48"/>
      <c r="F689" s="48"/>
      <c r="G689" s="48"/>
      <c r="H689" s="48"/>
      <c r="I689" s="48"/>
      <c r="J689" s="48"/>
    </row>
    <row r="690" spans="1:10">
      <c r="A690" s="11" t="s">
        <v>732</v>
      </c>
      <c r="B690" s="48"/>
      <c r="C690" s="48"/>
      <c r="D690" s="48"/>
      <c r="E690" s="48"/>
      <c r="F690" s="48"/>
      <c r="G690" s="48"/>
      <c r="H690" s="48"/>
      <c r="I690" s="48"/>
      <c r="J690" s="48"/>
    </row>
    <row r="691" spans="1:10">
      <c r="A691" s="11" t="s">
        <v>733</v>
      </c>
      <c r="B691" s="48"/>
      <c r="C691" s="48"/>
      <c r="D691" s="48"/>
      <c r="E691" s="48"/>
      <c r="F691" s="48"/>
      <c r="G691" s="48"/>
      <c r="H691" s="48"/>
      <c r="I691" s="48"/>
      <c r="J691" s="48"/>
    </row>
    <row r="692" spans="1:10">
      <c r="A692" s="11" t="s">
        <v>734</v>
      </c>
      <c r="B692" s="48"/>
      <c r="C692" s="48"/>
      <c r="D692" s="48"/>
      <c r="E692" s="48"/>
      <c r="F692" s="48"/>
      <c r="G692" s="48"/>
      <c r="H692" s="48"/>
      <c r="I692" s="48"/>
      <c r="J692" s="48"/>
    </row>
    <row r="693" spans="1:10">
      <c r="A693" s="11" t="s">
        <v>735</v>
      </c>
      <c r="B693" s="48"/>
      <c r="C693" s="48"/>
      <c r="D693" s="48"/>
      <c r="E693" s="48"/>
      <c r="F693" s="48"/>
      <c r="G693" s="48"/>
      <c r="H693" s="48"/>
      <c r="I693" s="48"/>
      <c r="J693" s="48"/>
    </row>
    <row r="694" spans="1:10">
      <c r="A694" s="11" t="s">
        <v>736</v>
      </c>
      <c r="B694" s="48"/>
      <c r="C694" s="48"/>
      <c r="D694" s="48"/>
      <c r="E694" s="48"/>
      <c r="F694" s="48"/>
      <c r="G694" s="48"/>
      <c r="H694" s="48"/>
      <c r="I694" s="48"/>
      <c r="J694" s="48"/>
    </row>
    <row r="695" spans="1:10">
      <c r="A695" s="11" t="s">
        <v>737</v>
      </c>
      <c r="B695" s="48"/>
      <c r="C695" s="48"/>
      <c r="D695" s="48"/>
      <c r="E695" s="48"/>
      <c r="F695" s="48"/>
      <c r="G695" s="48"/>
      <c r="H695" s="48"/>
      <c r="I695" s="48"/>
      <c r="J695" s="48"/>
    </row>
    <row r="696" spans="1:10">
      <c r="A696" s="11" t="s">
        <v>738</v>
      </c>
      <c r="B696" s="48"/>
      <c r="C696" s="48"/>
      <c r="D696" s="48"/>
      <c r="E696" s="48"/>
      <c r="F696" s="48"/>
      <c r="G696" s="48"/>
      <c r="H696" s="48"/>
      <c r="I696" s="48"/>
      <c r="J696" s="48"/>
    </row>
    <row r="697" spans="1:10">
      <c r="A697" s="11" t="s">
        <v>739</v>
      </c>
      <c r="B697" s="48"/>
      <c r="C697" s="48"/>
      <c r="D697" s="48"/>
      <c r="E697" s="48"/>
      <c r="F697" s="48"/>
      <c r="G697" s="48"/>
      <c r="H697" s="48"/>
      <c r="I697" s="48"/>
      <c r="J697" s="48"/>
    </row>
    <row r="698" spans="1:10">
      <c r="A698" s="11" t="s">
        <v>740</v>
      </c>
      <c r="B698" s="48"/>
      <c r="C698" s="48"/>
      <c r="D698" s="48"/>
      <c r="E698" s="48"/>
      <c r="F698" s="48"/>
      <c r="G698" s="48"/>
      <c r="H698" s="48"/>
      <c r="I698" s="48"/>
      <c r="J698" s="48"/>
    </row>
    <row r="699" spans="1:10">
      <c r="A699" s="11" t="s">
        <v>741</v>
      </c>
      <c r="B699" s="48"/>
      <c r="C699" s="48"/>
      <c r="D699" s="48"/>
      <c r="E699" s="48"/>
      <c r="F699" s="48"/>
      <c r="G699" s="48"/>
      <c r="H699" s="48"/>
      <c r="I699" s="48"/>
      <c r="J699" s="48"/>
    </row>
    <row r="700" spans="1:10">
      <c r="A700" s="11" t="s">
        <v>742</v>
      </c>
      <c r="B700" s="48"/>
      <c r="C700" s="48"/>
      <c r="D700" s="48"/>
      <c r="E700" s="48"/>
      <c r="F700" s="48"/>
      <c r="G700" s="48"/>
      <c r="H700" s="48"/>
      <c r="I700" s="48"/>
      <c r="J700" s="48"/>
    </row>
    <row r="701" spans="1:10">
      <c r="A701" s="11" t="s">
        <v>743</v>
      </c>
      <c r="B701" s="48"/>
      <c r="C701" s="48"/>
      <c r="D701" s="48"/>
      <c r="E701" s="48"/>
      <c r="F701" s="48"/>
      <c r="G701" s="48"/>
      <c r="H701" s="48"/>
      <c r="I701" s="48"/>
      <c r="J701" s="48"/>
    </row>
    <row r="702" spans="1:10">
      <c r="A702" s="11" t="s">
        <v>744</v>
      </c>
      <c r="B702" s="48"/>
      <c r="C702" s="48"/>
      <c r="D702" s="48"/>
      <c r="E702" s="48"/>
      <c r="F702" s="48"/>
      <c r="G702" s="48"/>
      <c r="H702" s="48"/>
      <c r="I702" s="48"/>
      <c r="J702" s="48"/>
    </row>
    <row r="703" spans="1:10">
      <c r="A703" s="11" t="s">
        <v>745</v>
      </c>
      <c r="B703" s="48"/>
      <c r="C703" s="48"/>
      <c r="D703" s="48"/>
      <c r="E703" s="48"/>
      <c r="F703" s="48"/>
      <c r="G703" s="48"/>
      <c r="H703" s="48"/>
      <c r="I703" s="48"/>
      <c r="J703" s="48"/>
    </row>
    <row r="704" spans="1:10">
      <c r="A704" s="11" t="s">
        <v>746</v>
      </c>
      <c r="B704" s="48"/>
      <c r="C704" s="48"/>
      <c r="D704" s="48"/>
      <c r="E704" s="48"/>
      <c r="F704" s="48"/>
      <c r="G704" s="48"/>
      <c r="H704" s="48"/>
      <c r="I704" s="48"/>
      <c r="J704" s="48"/>
    </row>
    <row r="705" spans="1:10">
      <c r="A705" s="11" t="s">
        <v>747</v>
      </c>
      <c r="B705" s="48"/>
      <c r="C705" s="48"/>
      <c r="D705" s="48"/>
      <c r="E705" s="48"/>
      <c r="F705" s="48"/>
      <c r="G705" s="48"/>
      <c r="H705" s="48"/>
      <c r="I705" s="48"/>
      <c r="J705" s="48"/>
    </row>
    <row r="706" spans="1:10">
      <c r="A706" s="11" t="s">
        <v>748</v>
      </c>
      <c r="B706" s="48"/>
      <c r="C706" s="48"/>
      <c r="D706" s="48"/>
      <c r="E706" s="48"/>
      <c r="F706" s="48"/>
      <c r="G706" s="48"/>
      <c r="H706" s="48"/>
      <c r="I706" s="48"/>
      <c r="J706" s="48"/>
    </row>
    <row r="707" spans="1:10">
      <c r="A707" s="11" t="s">
        <v>749</v>
      </c>
      <c r="B707" s="48"/>
      <c r="C707" s="48"/>
      <c r="D707" s="48"/>
      <c r="E707" s="48"/>
      <c r="F707" s="48"/>
      <c r="G707" s="48"/>
      <c r="H707" s="48"/>
      <c r="I707" s="48"/>
      <c r="J707" s="48"/>
    </row>
    <row r="708" spans="1:10">
      <c r="A708" s="11" t="s">
        <v>750</v>
      </c>
      <c r="B708" s="48"/>
      <c r="C708" s="48"/>
      <c r="D708" s="48"/>
      <c r="E708" s="48"/>
      <c r="F708" s="48"/>
      <c r="G708" s="48"/>
      <c r="H708" s="48"/>
      <c r="I708" s="48"/>
      <c r="J708" s="48"/>
    </row>
    <row r="709" spans="1:10">
      <c r="A709" s="11" t="s">
        <v>751</v>
      </c>
      <c r="B709" s="48"/>
      <c r="C709" s="48"/>
      <c r="D709" s="48"/>
      <c r="E709" s="48"/>
      <c r="F709" s="48"/>
      <c r="G709" s="48"/>
      <c r="H709" s="48"/>
      <c r="I709" s="48"/>
      <c r="J709" s="48"/>
    </row>
    <row r="710" spans="1:10">
      <c r="A710" s="11" t="s">
        <v>752</v>
      </c>
      <c r="B710" s="48"/>
      <c r="C710" s="48"/>
      <c r="D710" s="48"/>
      <c r="E710" s="48"/>
      <c r="F710" s="48"/>
      <c r="G710" s="48"/>
      <c r="H710" s="48"/>
      <c r="I710" s="48"/>
      <c r="J710" s="48"/>
    </row>
    <row r="711" spans="1:10">
      <c r="A711" s="11" t="s">
        <v>753</v>
      </c>
      <c r="B711" s="48"/>
      <c r="C711" s="48"/>
      <c r="D711" s="48"/>
      <c r="E711" s="48"/>
      <c r="F711" s="48"/>
      <c r="G711" s="48"/>
      <c r="H711" s="48"/>
      <c r="I711" s="48"/>
      <c r="J711" s="48"/>
    </row>
    <row r="712" spans="1:10">
      <c r="A712" s="11" t="s">
        <v>754</v>
      </c>
      <c r="B712" s="48"/>
      <c r="C712" s="48"/>
      <c r="D712" s="48"/>
      <c r="E712" s="48"/>
      <c r="F712" s="48"/>
      <c r="G712" s="48"/>
      <c r="H712" s="48"/>
      <c r="I712" s="48"/>
      <c r="J712" s="48"/>
    </row>
    <row r="713" spans="1:10">
      <c r="A713" s="11" t="s">
        <v>755</v>
      </c>
      <c r="B713" s="48"/>
      <c r="C713" s="48"/>
      <c r="D713" s="48"/>
      <c r="E713" s="48"/>
      <c r="F713" s="48"/>
      <c r="G713" s="48"/>
      <c r="H713" s="48"/>
      <c r="I713" s="48"/>
      <c r="J713" s="48"/>
    </row>
    <row r="714" spans="1:10">
      <c r="A714" s="11" t="s">
        <v>756</v>
      </c>
      <c r="B714" s="48"/>
      <c r="C714" s="48"/>
      <c r="D714" s="48"/>
      <c r="E714" s="48"/>
      <c r="F714" s="48"/>
      <c r="G714" s="48"/>
      <c r="H714" s="48"/>
      <c r="I714" s="48"/>
      <c r="J714" s="48"/>
    </row>
    <row r="715" spans="1:10">
      <c r="A715" s="11" t="s">
        <v>757</v>
      </c>
      <c r="B715" s="48"/>
      <c r="C715" s="48"/>
      <c r="D715" s="48"/>
      <c r="E715" s="48"/>
      <c r="F715" s="48"/>
      <c r="G715" s="48"/>
      <c r="H715" s="48"/>
      <c r="I715" s="48"/>
      <c r="J715" s="48"/>
    </row>
    <row r="716" spans="1:10">
      <c r="A716" s="11" t="s">
        <v>758</v>
      </c>
      <c r="B716" s="48"/>
      <c r="C716" s="48"/>
      <c r="D716" s="48"/>
      <c r="E716" s="48"/>
      <c r="F716" s="48"/>
      <c r="G716" s="48"/>
      <c r="H716" s="48"/>
      <c r="I716" s="48"/>
      <c r="J716" s="48"/>
    </row>
    <row r="717" spans="1:10">
      <c r="A717" s="11" t="s">
        <v>759</v>
      </c>
      <c r="B717" s="48"/>
      <c r="C717" s="48"/>
      <c r="D717" s="48"/>
      <c r="E717" s="48"/>
      <c r="F717" s="48"/>
      <c r="G717" s="48"/>
      <c r="H717" s="48"/>
      <c r="I717" s="48"/>
      <c r="J717" s="48"/>
    </row>
    <row r="718" spans="1:10">
      <c r="A718" s="11" t="s">
        <v>760</v>
      </c>
      <c r="B718" s="48"/>
      <c r="C718" s="48"/>
      <c r="D718" s="48"/>
      <c r="E718" s="48"/>
      <c r="F718" s="48"/>
      <c r="G718" s="48"/>
      <c r="H718" s="48"/>
      <c r="I718" s="48"/>
      <c r="J718" s="48"/>
    </row>
    <row r="719" spans="1:10">
      <c r="A719" s="11" t="s">
        <v>761</v>
      </c>
      <c r="B719" s="48"/>
      <c r="C719" s="48"/>
      <c r="D719" s="48"/>
      <c r="E719" s="48"/>
      <c r="F719" s="48"/>
      <c r="G719" s="48"/>
      <c r="H719" s="48"/>
      <c r="I719" s="48"/>
      <c r="J719" s="48"/>
    </row>
    <row r="720" spans="1:10">
      <c r="A720" s="11" t="s">
        <v>762</v>
      </c>
      <c r="B720" s="48"/>
      <c r="C720" s="48"/>
      <c r="D720" s="48"/>
      <c r="E720" s="48"/>
      <c r="F720" s="48"/>
      <c r="G720" s="48"/>
      <c r="H720" s="48"/>
      <c r="I720" s="48"/>
      <c r="J720" s="48"/>
    </row>
    <row r="721" spans="1:10">
      <c r="A721" s="11" t="s">
        <v>763</v>
      </c>
      <c r="B721" s="48"/>
      <c r="C721" s="48"/>
      <c r="D721" s="48"/>
      <c r="E721" s="48"/>
      <c r="F721" s="48"/>
      <c r="G721" s="48"/>
      <c r="H721" s="48"/>
      <c r="I721" s="48"/>
      <c r="J721" s="48"/>
    </row>
    <row r="722" spans="1:10">
      <c r="A722" s="11" t="s">
        <v>764</v>
      </c>
      <c r="B722" s="48"/>
      <c r="C722" s="48"/>
      <c r="D722" s="48"/>
      <c r="E722" s="48"/>
      <c r="F722" s="48"/>
      <c r="G722" s="48"/>
      <c r="H722" s="48"/>
      <c r="I722" s="48"/>
      <c r="J722" s="48"/>
    </row>
    <row r="723" spans="1:10">
      <c r="A723" s="11" t="s">
        <v>765</v>
      </c>
      <c r="B723" s="48"/>
      <c r="C723" s="48"/>
      <c r="D723" s="48"/>
      <c r="E723" s="48"/>
      <c r="F723" s="48"/>
      <c r="G723" s="48"/>
      <c r="H723" s="48"/>
      <c r="I723" s="48"/>
      <c r="J723" s="48"/>
    </row>
    <row r="724" spans="1:10">
      <c r="A724" s="11" t="s">
        <v>766</v>
      </c>
      <c r="B724" s="48"/>
      <c r="C724" s="48"/>
      <c r="D724" s="48"/>
      <c r="E724" s="48"/>
      <c r="F724" s="48"/>
      <c r="G724" s="48"/>
      <c r="H724" s="48"/>
      <c r="I724" s="48"/>
      <c r="J724" s="48"/>
    </row>
    <row r="725" spans="1:10">
      <c r="A725" s="11" t="s">
        <v>767</v>
      </c>
      <c r="B725" s="48"/>
      <c r="C725" s="48"/>
      <c r="D725" s="48"/>
      <c r="E725" s="48"/>
      <c r="F725" s="48"/>
      <c r="G725" s="48"/>
      <c r="H725" s="48"/>
      <c r="I725" s="48"/>
      <c r="J725" s="48"/>
    </row>
    <row r="726" spans="1:10">
      <c r="A726" s="11" t="s">
        <v>768</v>
      </c>
      <c r="B726" s="48"/>
      <c r="C726" s="48"/>
      <c r="D726" s="48"/>
      <c r="E726" s="48"/>
      <c r="F726" s="48"/>
      <c r="G726" s="48"/>
      <c r="H726" s="48"/>
      <c r="I726" s="48"/>
      <c r="J726" s="48"/>
    </row>
    <row r="727" spans="1:10">
      <c r="A727" s="11" t="s">
        <v>769</v>
      </c>
      <c r="B727" s="48"/>
      <c r="C727" s="48"/>
      <c r="D727" s="48"/>
      <c r="E727" s="48"/>
      <c r="F727" s="48"/>
      <c r="G727" s="48"/>
      <c r="H727" s="48"/>
      <c r="I727" s="48"/>
      <c r="J727" s="48"/>
    </row>
    <row r="728" spans="1:10">
      <c r="A728" s="11" t="s">
        <v>770</v>
      </c>
      <c r="B728" s="48"/>
      <c r="C728" s="48"/>
      <c r="D728" s="48"/>
      <c r="E728" s="48"/>
      <c r="F728" s="48"/>
      <c r="G728" s="48"/>
      <c r="H728" s="48"/>
      <c r="I728" s="48"/>
      <c r="J728" s="48"/>
    </row>
    <row r="729" spans="1:10">
      <c r="A729" s="11" t="s">
        <v>771</v>
      </c>
      <c r="B729" s="48"/>
      <c r="C729" s="48"/>
      <c r="D729" s="48"/>
      <c r="E729" s="48"/>
      <c r="F729" s="48"/>
      <c r="G729" s="48"/>
      <c r="H729" s="48"/>
      <c r="I729" s="48"/>
      <c r="J729" s="48"/>
    </row>
    <row r="730" spans="1:10">
      <c r="A730" s="11" t="s">
        <v>772</v>
      </c>
      <c r="B730" s="48"/>
      <c r="C730" s="48"/>
      <c r="D730" s="48"/>
      <c r="E730" s="48"/>
      <c r="F730" s="48"/>
      <c r="G730" s="48"/>
      <c r="H730" s="48"/>
      <c r="I730" s="48"/>
      <c r="J730" s="48"/>
    </row>
    <row r="731" spans="1:10">
      <c r="A731" s="11" t="s">
        <v>773</v>
      </c>
      <c r="B731" s="48"/>
      <c r="C731" s="48"/>
      <c r="D731" s="48"/>
      <c r="E731" s="48"/>
      <c r="F731" s="48"/>
      <c r="G731" s="48"/>
      <c r="H731" s="48"/>
      <c r="I731" s="48"/>
      <c r="J731" s="48"/>
    </row>
    <row r="732" spans="1:10">
      <c r="A732" s="11" t="s">
        <v>774</v>
      </c>
      <c r="B732" s="48"/>
      <c r="C732" s="48"/>
      <c r="D732" s="48"/>
      <c r="E732" s="48"/>
      <c r="F732" s="48"/>
      <c r="G732" s="48"/>
      <c r="H732" s="48"/>
      <c r="I732" s="48"/>
      <c r="J732" s="48"/>
    </row>
    <row r="733" spans="1:10">
      <c r="A733" s="11" t="s">
        <v>775</v>
      </c>
      <c r="B733" s="48"/>
      <c r="C733" s="48"/>
      <c r="D733" s="48"/>
      <c r="E733" s="48"/>
      <c r="F733" s="48"/>
      <c r="G733" s="48"/>
      <c r="H733" s="48"/>
      <c r="I733" s="48"/>
      <c r="J733" s="48"/>
    </row>
    <row r="734" spans="1:10">
      <c r="A734" s="11" t="s">
        <v>776</v>
      </c>
      <c r="B734" s="48"/>
      <c r="C734" s="48"/>
      <c r="D734" s="48"/>
      <c r="E734" s="48"/>
      <c r="F734" s="48"/>
      <c r="G734" s="48"/>
      <c r="H734" s="48"/>
      <c r="I734" s="48"/>
      <c r="J734" s="48"/>
    </row>
    <row r="735" spans="1:10">
      <c r="A735" s="11" t="s">
        <v>777</v>
      </c>
      <c r="B735" s="48"/>
      <c r="C735" s="48"/>
      <c r="D735" s="48"/>
      <c r="E735" s="48"/>
      <c r="F735" s="48"/>
      <c r="G735" s="48"/>
      <c r="H735" s="48"/>
      <c r="I735" s="48"/>
      <c r="J735" s="48"/>
    </row>
    <row r="736" spans="1:10">
      <c r="A736" s="11" t="s">
        <v>778</v>
      </c>
      <c r="B736" s="48"/>
      <c r="C736" s="48"/>
      <c r="D736" s="48"/>
      <c r="E736" s="48"/>
      <c r="F736" s="48"/>
      <c r="G736" s="48"/>
      <c r="H736" s="48"/>
      <c r="I736" s="48"/>
      <c r="J736" s="48"/>
    </row>
    <row r="737" spans="1:10">
      <c r="A737" s="11" t="s">
        <v>779</v>
      </c>
      <c r="B737" s="48"/>
      <c r="C737" s="48"/>
      <c r="D737" s="48"/>
      <c r="E737" s="48"/>
      <c r="F737" s="48"/>
      <c r="G737" s="48"/>
      <c r="H737" s="48"/>
      <c r="I737" s="48"/>
      <c r="J737" s="48"/>
    </row>
    <row r="738" spans="1:10">
      <c r="A738" s="11" t="s">
        <v>780</v>
      </c>
      <c r="B738" s="48"/>
      <c r="C738" s="48"/>
      <c r="D738" s="48"/>
      <c r="E738" s="48"/>
      <c r="F738" s="48"/>
      <c r="G738" s="48"/>
      <c r="H738" s="48"/>
      <c r="I738" s="48"/>
      <c r="J738" s="48"/>
    </row>
    <row r="739" spans="1:10">
      <c r="A739" s="11" t="s">
        <v>781</v>
      </c>
      <c r="B739" s="48"/>
      <c r="C739" s="48"/>
      <c r="D739" s="48"/>
      <c r="E739" s="48"/>
      <c r="F739" s="48"/>
      <c r="G739" s="48"/>
      <c r="H739" s="48"/>
      <c r="I739" s="48"/>
      <c r="J739" s="48"/>
    </row>
    <row r="740" spans="1:10">
      <c r="A740" s="11" t="s">
        <v>782</v>
      </c>
      <c r="B740" s="48"/>
      <c r="C740" s="48"/>
      <c r="D740" s="48"/>
      <c r="E740" s="48"/>
      <c r="F740" s="48"/>
      <c r="G740" s="48"/>
      <c r="H740" s="48"/>
      <c r="I740" s="48"/>
      <c r="J740" s="48"/>
    </row>
    <row r="741" spans="1:10">
      <c r="A741" s="11" t="s">
        <v>783</v>
      </c>
      <c r="B741" s="48"/>
      <c r="C741" s="48"/>
      <c r="D741" s="48"/>
      <c r="E741" s="48"/>
      <c r="F741" s="48"/>
      <c r="G741" s="48"/>
      <c r="H741" s="48"/>
      <c r="I741" s="48"/>
      <c r="J741" s="48"/>
    </row>
    <row r="742" spans="1:10">
      <c r="A742" s="11" t="s">
        <v>784</v>
      </c>
      <c r="B742" s="48"/>
      <c r="C742" s="48"/>
      <c r="D742" s="48"/>
      <c r="E742" s="48"/>
      <c r="F742" s="48"/>
      <c r="G742" s="48"/>
      <c r="H742" s="48"/>
      <c r="I742" s="48"/>
      <c r="J742" s="48"/>
    </row>
    <row r="743" spans="1:10">
      <c r="A743" s="11" t="s">
        <v>785</v>
      </c>
      <c r="B743" s="48"/>
      <c r="C743" s="48"/>
      <c r="D743" s="48"/>
      <c r="E743" s="48"/>
      <c r="F743" s="48"/>
      <c r="G743" s="48"/>
      <c r="H743" s="48"/>
      <c r="I743" s="48"/>
      <c r="J743" s="48"/>
    </row>
    <row r="744" spans="1:10">
      <c r="A744" s="11" t="s">
        <v>786</v>
      </c>
      <c r="B744" s="48"/>
      <c r="C744" s="48"/>
      <c r="D744" s="48"/>
      <c r="E744" s="48"/>
      <c r="F744" s="48"/>
      <c r="G744" s="48"/>
      <c r="H744" s="48"/>
      <c r="I744" s="48"/>
      <c r="J744" s="48"/>
    </row>
    <row r="745" spans="1:10">
      <c r="A745" s="11" t="s">
        <v>787</v>
      </c>
      <c r="B745" s="48"/>
      <c r="C745" s="48"/>
      <c r="D745" s="48"/>
      <c r="E745" s="48"/>
      <c r="F745" s="48"/>
      <c r="G745" s="48"/>
      <c r="H745" s="48"/>
      <c r="I745" s="48"/>
      <c r="J745" s="48"/>
    </row>
    <row r="746" spans="1:10">
      <c r="A746" s="11" t="s">
        <v>788</v>
      </c>
      <c r="B746" s="48"/>
      <c r="C746" s="48"/>
      <c r="D746" s="48"/>
      <c r="E746" s="48"/>
      <c r="F746" s="48"/>
      <c r="G746" s="48"/>
      <c r="H746" s="48"/>
      <c r="I746" s="48"/>
      <c r="J746" s="48"/>
    </row>
    <row r="747" spans="1:10">
      <c r="A747" s="11" t="s">
        <v>789</v>
      </c>
      <c r="B747" s="48"/>
      <c r="C747" s="48"/>
      <c r="D747" s="48"/>
      <c r="E747" s="48"/>
      <c r="F747" s="48"/>
      <c r="G747" s="48"/>
      <c r="H747" s="48"/>
      <c r="I747" s="48"/>
      <c r="J747" s="48"/>
    </row>
    <row r="748" spans="1:10">
      <c r="A748" s="11" t="s">
        <v>790</v>
      </c>
      <c r="B748" s="48"/>
      <c r="C748" s="48"/>
      <c r="D748" s="48"/>
      <c r="E748" s="48"/>
      <c r="F748" s="48"/>
      <c r="G748" s="48"/>
      <c r="H748" s="48"/>
      <c r="I748" s="48"/>
      <c r="J748" s="48"/>
    </row>
    <row r="749" spans="1:10">
      <c r="A749" s="11" t="s">
        <v>791</v>
      </c>
      <c r="B749" s="48"/>
      <c r="C749" s="48"/>
      <c r="D749" s="48"/>
      <c r="E749" s="48"/>
      <c r="F749" s="48"/>
      <c r="G749" s="48"/>
      <c r="H749" s="48"/>
      <c r="I749" s="48"/>
      <c r="J749" s="48"/>
    </row>
    <row r="750" spans="1:10">
      <c r="A750" s="11" t="s">
        <v>792</v>
      </c>
      <c r="B750" s="48"/>
      <c r="C750" s="48"/>
      <c r="D750" s="48"/>
      <c r="E750" s="48"/>
      <c r="F750" s="48"/>
      <c r="G750" s="48"/>
      <c r="H750" s="48"/>
      <c r="I750" s="48"/>
      <c r="J750" s="48"/>
    </row>
    <row r="751" spans="1:10">
      <c r="A751" s="11" t="s">
        <v>793</v>
      </c>
      <c r="B751" s="48"/>
      <c r="C751" s="48"/>
      <c r="D751" s="48"/>
      <c r="E751" s="48"/>
      <c r="F751" s="48"/>
      <c r="G751" s="48"/>
      <c r="H751" s="48"/>
      <c r="I751" s="48"/>
      <c r="J751" s="48"/>
    </row>
    <row r="752" spans="1:10">
      <c r="A752" s="11" t="s">
        <v>794</v>
      </c>
      <c r="B752" s="48"/>
      <c r="C752" s="48"/>
      <c r="D752" s="48"/>
      <c r="E752" s="48"/>
      <c r="F752" s="48"/>
      <c r="G752" s="48"/>
      <c r="H752" s="48"/>
      <c r="I752" s="48"/>
      <c r="J752" s="48"/>
    </row>
    <row r="753" spans="1:10">
      <c r="A753" s="11" t="s">
        <v>795</v>
      </c>
      <c r="B753" s="48"/>
      <c r="C753" s="48"/>
      <c r="D753" s="48"/>
      <c r="E753" s="48"/>
      <c r="F753" s="48"/>
      <c r="G753" s="48"/>
      <c r="H753" s="48"/>
      <c r="I753" s="48"/>
      <c r="J753" s="48"/>
    </row>
    <row r="754" spans="1:10">
      <c r="A754" s="11" t="s">
        <v>796</v>
      </c>
      <c r="B754" s="48"/>
      <c r="C754" s="48"/>
      <c r="D754" s="48"/>
      <c r="E754" s="48"/>
      <c r="F754" s="48"/>
      <c r="G754" s="48"/>
      <c r="H754" s="48"/>
      <c r="I754" s="48"/>
      <c r="J754" s="48"/>
    </row>
    <row r="755" spans="1:10">
      <c r="A755" s="11" t="s">
        <v>797</v>
      </c>
      <c r="B755" s="48"/>
      <c r="C755" s="48"/>
      <c r="D755" s="48"/>
      <c r="E755" s="48"/>
      <c r="F755" s="48"/>
      <c r="G755" s="48"/>
      <c r="H755" s="48"/>
      <c r="I755" s="48"/>
      <c r="J755" s="48"/>
    </row>
    <row r="756" spans="1:10">
      <c r="A756" s="11" t="s">
        <v>798</v>
      </c>
      <c r="B756" s="48"/>
      <c r="C756" s="48"/>
      <c r="D756" s="48"/>
      <c r="E756" s="48"/>
      <c r="F756" s="48"/>
      <c r="G756" s="48"/>
      <c r="H756" s="48"/>
      <c r="I756" s="48"/>
      <c r="J756" s="48"/>
    </row>
    <row r="757" spans="1:10">
      <c r="A757" s="11" t="s">
        <v>799</v>
      </c>
      <c r="B757" s="48"/>
      <c r="C757" s="48"/>
      <c r="D757" s="48"/>
      <c r="E757" s="48"/>
      <c r="F757" s="48"/>
      <c r="G757" s="48"/>
      <c r="H757" s="48"/>
      <c r="I757" s="48"/>
      <c r="J757" s="48"/>
    </row>
    <row r="758" spans="1:10">
      <c r="A758" s="11" t="s">
        <v>800</v>
      </c>
      <c r="B758" s="48"/>
      <c r="C758" s="48"/>
      <c r="D758" s="48"/>
      <c r="E758" s="48"/>
      <c r="F758" s="48"/>
      <c r="G758" s="48"/>
      <c r="H758" s="48"/>
      <c r="I758" s="48"/>
      <c r="J758" s="48"/>
    </row>
    <row r="759" spans="1:10">
      <c r="A759" s="11" t="s">
        <v>801</v>
      </c>
      <c r="B759" s="48"/>
      <c r="C759" s="48"/>
      <c r="D759" s="48"/>
      <c r="E759" s="48"/>
      <c r="F759" s="48"/>
      <c r="G759" s="48"/>
      <c r="H759" s="48"/>
      <c r="I759" s="48"/>
      <c r="J759" s="48"/>
    </row>
    <row r="760" spans="1:10">
      <c r="A760" s="11" t="s">
        <v>802</v>
      </c>
      <c r="B760" s="48"/>
      <c r="C760" s="48"/>
      <c r="D760" s="48"/>
      <c r="E760" s="48"/>
      <c r="F760" s="48"/>
      <c r="G760" s="48"/>
      <c r="H760" s="48"/>
      <c r="I760" s="48"/>
      <c r="J760" s="48"/>
    </row>
    <row r="761" spans="1:10">
      <c r="A761" s="11" t="s">
        <v>803</v>
      </c>
      <c r="B761" s="48"/>
      <c r="C761" s="48"/>
      <c r="D761" s="48"/>
      <c r="E761" s="48"/>
      <c r="F761" s="48"/>
      <c r="G761" s="48"/>
      <c r="H761" s="48"/>
      <c r="I761" s="48"/>
      <c r="J761" s="48"/>
    </row>
    <row r="762" spans="1:10">
      <c r="A762" s="11" t="s">
        <v>804</v>
      </c>
      <c r="B762" s="48"/>
      <c r="C762" s="48"/>
      <c r="D762" s="48"/>
      <c r="E762" s="48"/>
      <c r="F762" s="48"/>
      <c r="G762" s="48"/>
      <c r="H762" s="48"/>
      <c r="I762" s="48"/>
      <c r="J762" s="48"/>
    </row>
    <row r="763" spans="1:10">
      <c r="A763" s="11" t="s">
        <v>805</v>
      </c>
      <c r="B763" s="48"/>
      <c r="C763" s="48"/>
      <c r="D763" s="48"/>
      <c r="E763" s="48"/>
      <c r="F763" s="48"/>
      <c r="G763" s="48"/>
      <c r="H763" s="48"/>
      <c r="I763" s="48"/>
      <c r="J763" s="48"/>
    </row>
    <row r="764" spans="1:10">
      <c r="A764" s="11" t="s">
        <v>806</v>
      </c>
      <c r="B764" s="48"/>
      <c r="C764" s="48"/>
      <c r="D764" s="48"/>
      <c r="E764" s="48"/>
      <c r="F764" s="48"/>
      <c r="G764" s="48"/>
      <c r="H764" s="48"/>
      <c r="I764" s="48"/>
      <c r="J764" s="48"/>
    </row>
    <row r="765" spans="1:10">
      <c r="A765" s="11" t="s">
        <v>807</v>
      </c>
      <c r="B765" s="48"/>
      <c r="C765" s="48"/>
      <c r="D765" s="48"/>
      <c r="E765" s="48"/>
      <c r="F765" s="48"/>
      <c r="G765" s="48"/>
      <c r="H765" s="48"/>
      <c r="I765" s="48"/>
      <c r="J765" s="48"/>
    </row>
    <row r="766" spans="1:10">
      <c r="A766" s="11" t="s">
        <v>808</v>
      </c>
      <c r="B766" s="48"/>
      <c r="C766" s="48"/>
      <c r="D766" s="48"/>
      <c r="E766" s="48"/>
      <c r="F766" s="48"/>
      <c r="G766" s="48"/>
      <c r="H766" s="48"/>
      <c r="I766" s="48"/>
      <c r="J766" s="48"/>
    </row>
    <row r="767" spans="1:10">
      <c r="A767" s="11" t="s">
        <v>809</v>
      </c>
      <c r="B767" s="48"/>
      <c r="C767" s="48"/>
      <c r="D767" s="48"/>
      <c r="E767" s="48"/>
      <c r="F767" s="48"/>
      <c r="G767" s="48"/>
      <c r="H767" s="48"/>
      <c r="I767" s="48"/>
      <c r="J767" s="48"/>
    </row>
    <row r="768" spans="1:10">
      <c r="A768" s="11" t="s">
        <v>810</v>
      </c>
      <c r="B768" s="48"/>
      <c r="C768" s="48"/>
      <c r="D768" s="48"/>
      <c r="E768" s="48"/>
      <c r="F768" s="48"/>
      <c r="G768" s="48"/>
      <c r="H768" s="48"/>
      <c r="I768" s="48"/>
      <c r="J768" s="48"/>
    </row>
    <row r="769" spans="1:10">
      <c r="A769" s="11" t="s">
        <v>811</v>
      </c>
      <c r="B769" s="48"/>
      <c r="C769" s="48"/>
      <c r="D769" s="48"/>
      <c r="E769" s="48"/>
      <c r="F769" s="48"/>
      <c r="G769" s="48"/>
      <c r="H769" s="48"/>
      <c r="I769" s="48"/>
      <c r="J769" s="48"/>
    </row>
    <row r="770" spans="1:10">
      <c r="A770" s="11" t="s">
        <v>812</v>
      </c>
      <c r="B770" s="48"/>
      <c r="C770" s="48"/>
      <c r="D770" s="48"/>
      <c r="E770" s="48"/>
      <c r="F770" s="48"/>
      <c r="G770" s="48"/>
      <c r="H770" s="48"/>
      <c r="I770" s="48"/>
      <c r="J770" s="48"/>
    </row>
    <row r="771" spans="1:10">
      <c r="A771" s="11" t="s">
        <v>813</v>
      </c>
      <c r="B771" s="48"/>
      <c r="C771" s="48"/>
      <c r="D771" s="48"/>
      <c r="E771" s="48"/>
      <c r="F771" s="48"/>
      <c r="G771" s="48"/>
      <c r="H771" s="48"/>
      <c r="I771" s="48"/>
      <c r="J771" s="48"/>
    </row>
    <row r="772" spans="1:10">
      <c r="A772" s="11" t="s">
        <v>814</v>
      </c>
      <c r="B772" s="48"/>
      <c r="C772" s="48"/>
      <c r="D772" s="48"/>
      <c r="E772" s="48"/>
      <c r="F772" s="48"/>
      <c r="G772" s="48"/>
      <c r="H772" s="48"/>
      <c r="I772" s="48"/>
      <c r="J772" s="48"/>
    </row>
    <row r="773" spans="1:10">
      <c r="A773" s="11" t="s">
        <v>815</v>
      </c>
      <c r="B773" s="48"/>
      <c r="C773" s="48"/>
      <c r="D773" s="48"/>
      <c r="E773" s="48"/>
      <c r="F773" s="48"/>
      <c r="G773" s="48"/>
      <c r="H773" s="48"/>
      <c r="I773" s="48"/>
      <c r="J773" s="48"/>
    </row>
    <row r="774" spans="1:10">
      <c r="A774" s="11" t="s">
        <v>816</v>
      </c>
      <c r="B774" s="48"/>
      <c r="C774" s="48"/>
      <c r="D774" s="48"/>
      <c r="E774" s="48"/>
      <c r="F774" s="48"/>
      <c r="G774" s="48"/>
      <c r="H774" s="48"/>
      <c r="I774" s="48"/>
      <c r="J774" s="48"/>
    </row>
    <row r="775" spans="1:10">
      <c r="A775" s="11" t="s">
        <v>817</v>
      </c>
      <c r="B775" s="48"/>
      <c r="C775" s="48"/>
      <c r="D775" s="48"/>
      <c r="E775" s="48"/>
      <c r="F775" s="48"/>
      <c r="G775" s="48"/>
      <c r="H775" s="48"/>
      <c r="I775" s="48"/>
      <c r="J775" s="48"/>
    </row>
    <row r="776" spans="1:10">
      <c r="A776" s="11" t="s">
        <v>818</v>
      </c>
      <c r="B776" s="48"/>
      <c r="C776" s="48"/>
      <c r="D776" s="48"/>
      <c r="E776" s="48"/>
      <c r="F776" s="48"/>
      <c r="G776" s="48"/>
      <c r="H776" s="48"/>
      <c r="I776" s="48"/>
      <c r="J776" s="48"/>
    </row>
    <row r="777" spans="1:10">
      <c r="A777" s="11" t="s">
        <v>819</v>
      </c>
      <c r="B777" s="48"/>
      <c r="C777" s="48"/>
      <c r="D777" s="48"/>
      <c r="E777" s="48"/>
      <c r="F777" s="48"/>
      <c r="G777" s="48"/>
      <c r="H777" s="48"/>
      <c r="I777" s="48"/>
      <c r="J777" s="48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5">
        <v>44256</v>
      </c>
      <c r="B2" s="1"/>
      <c r="C2" s="1"/>
      <c r="D2" s="1"/>
    </row>
    <row r="3" spans="1:4">
      <c r="A3" s="25">
        <v>44257</v>
      </c>
      <c r="B3" s="1"/>
      <c r="C3" s="1"/>
      <c r="D3" s="1"/>
    </row>
    <row r="4" spans="1:4">
      <c r="A4" s="25">
        <v>44258</v>
      </c>
      <c r="B4" s="1"/>
      <c r="C4" s="1"/>
      <c r="D4" s="1"/>
    </row>
    <row r="5" spans="1:4">
      <c r="A5" s="25">
        <v>44259</v>
      </c>
      <c r="B5" s="1"/>
      <c r="C5" s="1"/>
      <c r="D5" s="1">
        <f>SUM(B2:B8)</f>
        <v>0</v>
      </c>
    </row>
    <row r="6" spans="1:4">
      <c r="A6" s="25">
        <v>44260</v>
      </c>
      <c r="B6" s="1"/>
      <c r="C6" s="1"/>
      <c r="D6" s="1"/>
    </row>
    <row r="7" spans="1:4">
      <c r="A7" s="25">
        <v>44261</v>
      </c>
      <c r="B7" s="1"/>
      <c r="C7" s="1"/>
      <c r="D7" s="1"/>
    </row>
    <row r="8" spans="1:4">
      <c r="A8" s="25">
        <v>44262</v>
      </c>
      <c r="B8" s="1"/>
      <c r="C8" s="1"/>
      <c r="D8" s="1"/>
    </row>
    <row r="9" spans="1:4">
      <c r="A9" s="25">
        <v>44263</v>
      </c>
      <c r="B9" s="1"/>
      <c r="C9" s="1"/>
      <c r="D9" s="1"/>
    </row>
    <row r="10" spans="1:4">
      <c r="A10" s="25">
        <v>44264</v>
      </c>
      <c r="B10" s="1"/>
      <c r="C10" s="1"/>
      <c r="D10" s="1"/>
    </row>
    <row r="11" spans="1:4">
      <c r="A11" s="25">
        <v>44265</v>
      </c>
      <c r="B11" s="1"/>
      <c r="C11" s="1"/>
      <c r="D11" s="1"/>
    </row>
    <row r="12" spans="1:4">
      <c r="A12" s="25">
        <v>44266</v>
      </c>
      <c r="B12" s="1"/>
      <c r="C12" s="1"/>
      <c r="D12" s="1">
        <f>SUM(B9:B15)</f>
        <v>0</v>
      </c>
    </row>
    <row r="13" spans="1:4">
      <c r="A13" s="25">
        <v>44267</v>
      </c>
      <c r="B13" s="1"/>
      <c r="C13" s="1"/>
      <c r="D13" s="1"/>
    </row>
    <row r="14" spans="1:4">
      <c r="A14" s="25">
        <v>44268</v>
      </c>
      <c r="B14" s="1"/>
      <c r="C14" s="1"/>
      <c r="D14" s="1"/>
    </row>
    <row r="15" spans="1:4">
      <c r="A15" s="25">
        <v>44269</v>
      </c>
      <c r="B15" s="1"/>
      <c r="C15" s="1"/>
      <c r="D15" s="1"/>
    </row>
    <row r="16" spans="1:4">
      <c r="A16" s="25">
        <v>44270</v>
      </c>
      <c r="B16" s="1"/>
      <c r="C16" s="1"/>
      <c r="D16" s="1"/>
    </row>
    <row r="17" spans="1:4">
      <c r="A17" s="25">
        <v>44271</v>
      </c>
      <c r="B17" s="1"/>
      <c r="C17" s="1"/>
      <c r="D17" s="1"/>
    </row>
    <row r="18" spans="1:4">
      <c r="A18" s="25">
        <v>44272</v>
      </c>
      <c r="B18" s="1"/>
      <c r="C18" s="1"/>
      <c r="D18" s="1"/>
    </row>
    <row r="19" spans="1:4">
      <c r="A19" s="25">
        <v>44273</v>
      </c>
      <c r="B19" s="1"/>
      <c r="C19" s="1"/>
      <c r="D19" s="1">
        <f>SUM(B16:B22)</f>
        <v>0</v>
      </c>
    </row>
    <row r="20" spans="1:4">
      <c r="A20" s="25">
        <v>44274</v>
      </c>
      <c r="B20" s="1"/>
      <c r="C20" s="1"/>
      <c r="D20" s="1"/>
    </row>
    <row r="21" spans="1:4">
      <c r="A21" s="25">
        <v>44275</v>
      </c>
      <c r="B21" s="1"/>
      <c r="C21" s="1"/>
      <c r="D21" s="1"/>
    </row>
    <row r="22" spans="1:4">
      <c r="A22" s="25">
        <v>44276</v>
      </c>
      <c r="B22" s="1"/>
      <c r="C22" s="1"/>
      <c r="D22" s="1"/>
    </row>
    <row r="23" spans="1:4">
      <c r="A23" s="25">
        <v>44277</v>
      </c>
      <c r="B23" s="1"/>
      <c r="C23" s="1"/>
      <c r="D23" s="1"/>
    </row>
    <row r="24" spans="1:4">
      <c r="A24" s="25">
        <v>44278</v>
      </c>
      <c r="B24" s="1"/>
      <c r="C24" s="1"/>
      <c r="D24" s="1"/>
    </row>
    <row r="25" spans="1:4">
      <c r="A25" s="25">
        <v>44279</v>
      </c>
      <c r="B25" s="1"/>
      <c r="C25" s="1"/>
      <c r="D25" s="1"/>
    </row>
    <row r="26" spans="1:4">
      <c r="A26" s="25">
        <v>44280</v>
      </c>
      <c r="B26" s="1"/>
      <c r="C26" s="1"/>
      <c r="D26" s="1">
        <f>SUM(B23:B29)</f>
        <v>0</v>
      </c>
    </row>
    <row r="27" spans="1:4">
      <c r="A27" s="25">
        <v>44281</v>
      </c>
      <c r="B27" s="1"/>
      <c r="C27" s="1"/>
      <c r="D27" s="1"/>
    </row>
    <row r="28" spans="1:4">
      <c r="A28" s="25">
        <v>44282</v>
      </c>
      <c r="B28" s="1"/>
      <c r="C28" s="1"/>
      <c r="D28" s="1"/>
    </row>
    <row r="29" spans="1:4">
      <c r="A29" s="25">
        <v>44283</v>
      </c>
      <c r="B29" s="1"/>
      <c r="C29" s="1"/>
      <c r="D29" s="1"/>
    </row>
    <row r="30" spans="1:4">
      <c r="A30" s="25">
        <v>44284</v>
      </c>
      <c r="B30" s="1"/>
      <c r="C30" s="1"/>
      <c r="D30" s="1"/>
    </row>
    <row r="31" spans="1:4">
      <c r="A31" s="25">
        <v>44285</v>
      </c>
    </row>
    <row r="32" spans="1:4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2025-09-16T20:21:30Z</dcterms:modified>
  <dc:language>hu-HU</dc:language>
</cp:coreProperties>
</file>